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Korisnik\Desktop\FINAN.PLAN ,IZVJEŠ\FINANCIJSKI PLAN 2024\"/>
    </mc:Choice>
  </mc:AlternateContent>
  <xr:revisionPtr revIDLastSave="0" documentId="13_ncr:1_{9647CB87-376B-49D7-B329-D6071539E964}" xr6:coauthVersionLast="47" xr6:coauthVersionMax="47" xr10:uidLastSave="{00000000-0000-0000-0000-000000000000}"/>
  <bookViews>
    <workbookView xWindow="-120" yWindow="-120" windowWidth="19440" windowHeight="15000" firstSheet="1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List1" sheetId="12" r:id="rId5"/>
    <sheet name="Prihodi i rashodi po izvorima" sheetId="8" r:id="rId6"/>
    <sheet name="POSEBNI DIO" sheetId="7" r:id="rId7"/>
    <sheet name="Sheet1" sheetId="11" r:id="rId8"/>
    <sheet name="List3" sheetId="9" r:id="rId9"/>
    <sheet name="List2" sheetId="2" r:id="rId10"/>
    <sheet name="List4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3" l="1"/>
  <c r="J67" i="3" s="1"/>
  <c r="I66" i="3"/>
  <c r="H66" i="3"/>
  <c r="G66" i="3"/>
  <c r="J65" i="3"/>
  <c r="I65" i="3"/>
  <c r="H65" i="3"/>
  <c r="G65" i="3"/>
  <c r="J64" i="3"/>
  <c r="I64" i="3"/>
  <c r="H64" i="3"/>
  <c r="G64" i="3"/>
  <c r="J63" i="3"/>
  <c r="I63" i="3"/>
  <c r="H63" i="3"/>
  <c r="G63" i="3"/>
  <c r="J62" i="3"/>
  <c r="I62" i="3"/>
  <c r="H62" i="3"/>
  <c r="G62" i="3"/>
  <c r="F65" i="3"/>
  <c r="F64" i="3"/>
  <c r="F62" i="3"/>
  <c r="F17" i="8"/>
  <c r="J17" i="8"/>
  <c r="I17" i="8"/>
  <c r="H17" i="8"/>
  <c r="G17" i="8"/>
  <c r="G29" i="8" s="1"/>
  <c r="J63" i="8"/>
  <c r="I63" i="8"/>
  <c r="H63" i="8"/>
  <c r="G63" i="8"/>
  <c r="J56" i="8"/>
  <c r="I56" i="8"/>
  <c r="H56" i="8"/>
  <c r="G56" i="8"/>
  <c r="F56" i="8"/>
  <c r="J54" i="8"/>
  <c r="I54" i="8"/>
  <c r="H54" i="8"/>
  <c r="G54" i="8"/>
  <c r="F54" i="8"/>
  <c r="F53" i="8"/>
  <c r="J52" i="8"/>
  <c r="I52" i="8"/>
  <c r="H52" i="8"/>
  <c r="G52" i="8"/>
  <c r="F51" i="8"/>
  <c r="J50" i="8"/>
  <c r="I50" i="8"/>
  <c r="H50" i="8"/>
  <c r="G50" i="8"/>
  <c r="F50" i="8"/>
  <c r="F49" i="8"/>
  <c r="F63" i="8" s="1"/>
  <c r="J47" i="8"/>
  <c r="I47" i="8"/>
  <c r="H47" i="8"/>
  <c r="G47" i="8"/>
  <c r="J45" i="8"/>
  <c r="I45" i="8"/>
  <c r="H45" i="8"/>
  <c r="H62" i="8" s="1"/>
  <c r="H64" i="8" s="1"/>
  <c r="G45" i="8"/>
  <c r="F45" i="8"/>
  <c r="F44" i="8"/>
  <c r="J41" i="8"/>
  <c r="I41" i="8"/>
  <c r="H41" i="8"/>
  <c r="G41" i="8"/>
  <c r="F41" i="8"/>
  <c r="J35" i="8"/>
  <c r="I35" i="8"/>
  <c r="H35" i="8"/>
  <c r="G35" i="8"/>
  <c r="G62" i="8" s="1"/>
  <c r="G64" i="8" s="1"/>
  <c r="F35" i="8"/>
  <c r="J27" i="8"/>
  <c r="J29" i="8" s="1"/>
  <c r="I27" i="8"/>
  <c r="I29" i="8" s="1"/>
  <c r="H27" i="8"/>
  <c r="H29" i="8" s="1"/>
  <c r="G27" i="8"/>
  <c r="F27" i="8"/>
  <c r="J25" i="8"/>
  <c r="I25" i="8"/>
  <c r="H25" i="8"/>
  <c r="G25" i="8"/>
  <c r="F25" i="8"/>
  <c r="J21" i="8"/>
  <c r="I21" i="8"/>
  <c r="H21" i="8"/>
  <c r="G21" i="8"/>
  <c r="F21" i="8"/>
  <c r="J13" i="8"/>
  <c r="I13" i="8"/>
  <c r="H13" i="8"/>
  <c r="G13" i="8"/>
  <c r="F13" i="8"/>
  <c r="J11" i="8"/>
  <c r="I11" i="8"/>
  <c r="H11" i="8"/>
  <c r="G11" i="8"/>
  <c r="F11" i="8"/>
  <c r="G8" i="1"/>
  <c r="H8" i="1"/>
  <c r="I8" i="1"/>
  <c r="J8" i="1"/>
  <c r="F8" i="1"/>
  <c r="F14" i="1" s="1"/>
  <c r="F11" i="1"/>
  <c r="G11" i="1"/>
  <c r="H11" i="1"/>
  <c r="I11" i="1"/>
  <c r="I14" i="1" s="1"/>
  <c r="J11" i="1"/>
  <c r="F49" i="7"/>
  <c r="F53" i="7"/>
  <c r="F54" i="7"/>
  <c r="F50" i="7"/>
  <c r="F38" i="7"/>
  <c r="F39" i="7"/>
  <c r="F42" i="7"/>
  <c r="F34" i="7"/>
  <c r="F21" i="7" s="1"/>
  <c r="F28" i="7"/>
  <c r="F22" i="7"/>
  <c r="F23" i="7"/>
  <c r="F19" i="7"/>
  <c r="F17" i="7"/>
  <c r="F10" i="7" s="1"/>
  <c r="F13" i="7"/>
  <c r="F11" i="7"/>
  <c r="F8" i="7"/>
  <c r="F7" i="7"/>
  <c r="F11" i="3"/>
  <c r="F27" i="3"/>
  <c r="F25" i="3"/>
  <c r="F21" i="3"/>
  <c r="F19" i="3"/>
  <c r="F13" i="3"/>
  <c r="J27" i="3"/>
  <c r="I27" i="3"/>
  <c r="H27" i="3"/>
  <c r="J25" i="3"/>
  <c r="I25" i="3"/>
  <c r="H25" i="3"/>
  <c r="J21" i="3"/>
  <c r="I21" i="3"/>
  <c r="H21" i="3"/>
  <c r="J19" i="3"/>
  <c r="I19" i="3"/>
  <c r="H19" i="3"/>
  <c r="J13" i="3"/>
  <c r="I13" i="3"/>
  <c r="H13" i="3"/>
  <c r="J11" i="3"/>
  <c r="I11" i="3"/>
  <c r="H11" i="3"/>
  <c r="J56" i="3"/>
  <c r="I56" i="3"/>
  <c r="J54" i="3"/>
  <c r="I54" i="3"/>
  <c r="J52" i="3"/>
  <c r="I52" i="3"/>
  <c r="J50" i="3"/>
  <c r="I50" i="3"/>
  <c r="J47" i="3"/>
  <c r="I47" i="3"/>
  <c r="J45" i="3"/>
  <c r="I45" i="3"/>
  <c r="J41" i="3"/>
  <c r="I41" i="3"/>
  <c r="J35" i="3"/>
  <c r="I35" i="3"/>
  <c r="H56" i="3"/>
  <c r="H54" i="3"/>
  <c r="H52" i="3"/>
  <c r="H50" i="3"/>
  <c r="H47" i="3"/>
  <c r="H45" i="3"/>
  <c r="H41" i="3"/>
  <c r="H35" i="3"/>
  <c r="G52" i="3"/>
  <c r="G54" i="3"/>
  <c r="F54" i="3"/>
  <c r="F35" i="3"/>
  <c r="G56" i="3"/>
  <c r="F56" i="3"/>
  <c r="G35" i="3"/>
  <c r="G45" i="3"/>
  <c r="F45" i="3"/>
  <c r="F44" i="3"/>
  <c r="F41" i="3"/>
  <c r="J29" i="3" l="1"/>
  <c r="I67" i="3"/>
  <c r="G67" i="3"/>
  <c r="I29" i="3"/>
  <c r="H67" i="3"/>
  <c r="H29" i="3"/>
  <c r="F29" i="8"/>
  <c r="I62" i="8"/>
  <c r="I64" i="8" s="1"/>
  <c r="F62" i="8"/>
  <c r="F64" i="8" s="1"/>
  <c r="J62" i="8"/>
  <c r="J64" i="8" s="1"/>
  <c r="F47" i="8"/>
  <c r="J14" i="1"/>
  <c r="H14" i="1"/>
  <c r="G14" i="1"/>
  <c r="F6" i="7"/>
  <c r="F29" i="3"/>
  <c r="F48" i="7"/>
  <c r="F47" i="7"/>
  <c r="F46" i="7"/>
  <c r="F45" i="7"/>
  <c r="F44" i="7"/>
  <c r="F41" i="7"/>
  <c r="F37" i="7"/>
  <c r="F36" i="7"/>
  <c r="F32" i="7"/>
  <c r="F27" i="7"/>
  <c r="F26" i="7"/>
  <c r="F16" i="7"/>
  <c r="F15" i="7"/>
  <c r="J42" i="7"/>
  <c r="I42" i="7"/>
  <c r="H42" i="7"/>
  <c r="I7" i="7"/>
  <c r="J28" i="7"/>
  <c r="I28" i="7"/>
  <c r="I21" i="7" s="1"/>
  <c r="H28" i="7"/>
  <c r="J10" i="7"/>
  <c r="I10" i="7"/>
  <c r="H10" i="7"/>
  <c r="J54" i="7"/>
  <c r="I54" i="7"/>
  <c r="H54" i="7"/>
  <c r="J53" i="7"/>
  <c r="I53" i="7"/>
  <c r="H53" i="7"/>
  <c r="J50" i="7"/>
  <c r="J49" i="7" s="1"/>
  <c r="I50" i="7"/>
  <c r="I49" i="7" s="1"/>
  <c r="H50" i="7"/>
  <c r="H49" i="7" s="1"/>
  <c r="J46" i="7"/>
  <c r="J45" i="7" s="1"/>
  <c r="I46" i="7"/>
  <c r="H46" i="7"/>
  <c r="H45" i="7" s="1"/>
  <c r="I45" i="7"/>
  <c r="I38" i="7"/>
  <c r="J39" i="7"/>
  <c r="J38" i="7" s="1"/>
  <c r="I39" i="7"/>
  <c r="H39" i="7"/>
  <c r="H38" i="7" s="1"/>
  <c r="H23" i="7"/>
  <c r="H22" i="7" s="1"/>
  <c r="G45" i="7"/>
  <c r="G46" i="7"/>
  <c r="G28" i="7"/>
  <c r="G39" i="7"/>
  <c r="G50" i="7"/>
  <c r="G49" i="7" s="1"/>
  <c r="G42" i="7"/>
  <c r="G23" i="7"/>
  <c r="G22" i="7" s="1"/>
  <c r="G10" i="7"/>
  <c r="G13" i="3"/>
  <c r="G11" i="3"/>
  <c r="J21" i="7"/>
  <c r="J7" i="7"/>
  <c r="G53" i="7"/>
  <c r="G54" i="7"/>
  <c r="H7" i="7"/>
  <c r="G7" i="7"/>
  <c r="J6" i="7" l="1"/>
  <c r="I6" i="7"/>
  <c r="H21" i="7"/>
  <c r="H6" i="7" s="1"/>
  <c r="G21" i="7"/>
  <c r="G6" i="7" s="1"/>
  <c r="G38" i="7"/>
  <c r="G41" i="3" l="1"/>
  <c r="G47" i="3"/>
  <c r="G19" i="3"/>
  <c r="G21" i="3"/>
  <c r="G25" i="3"/>
  <c r="G27" i="3"/>
  <c r="G29" i="3" l="1"/>
  <c r="E11" i="5"/>
  <c r="E12" i="5"/>
  <c r="C11" i="5"/>
  <c r="C12" i="5"/>
  <c r="F49" i="3"/>
  <c r="F66" i="3" s="1"/>
  <c r="F51" i="3"/>
  <c r="F53" i="3"/>
  <c r="F63" i="3" l="1"/>
  <c r="F67" i="3" s="1"/>
  <c r="F47" i="3"/>
  <c r="G50" i="3" l="1"/>
  <c r="F50" i="3" l="1"/>
</calcChain>
</file>

<file path=xl/sharedStrings.xml><?xml version="1.0" encoding="utf-8"?>
<sst xmlns="http://schemas.openxmlformats.org/spreadsheetml/2006/main" count="313" uniqueCount="156">
  <si>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</si>
  <si>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</si>
  <si>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</si>
  <si>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</si>
  <si>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</si>
  <si>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</si>
  <si>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</si>
  <si>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</si>
  <si>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</si>
  <si>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</si>
  <si>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</si>
  <si>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</si>
  <si>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</si>
  <si>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</si>
  <si>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</si>
  <si>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</si>
  <si>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</si>
  <si>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</si>
  <si>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</si>
  <si>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</si>
  <si>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</si>
  <si>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</si>
  <si>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</si>
  <si>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</si>
  <si>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</si>
  <si>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</si>
  <si>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</si>
  <si>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</si>
  <si>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</si>
  <si>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</si>
  <si>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</si>
  <si>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</si>
  <si>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</si>
  <si>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</si>
  <si>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</si>
  <si>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</si>
  <si>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</si>
  <si>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</si>
  <si>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</si>
  <si>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</si>
  <si>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</si>
  <si>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Plan za 2023.</t>
  </si>
  <si>
    <t>Projekcija 
za 2024.</t>
  </si>
  <si>
    <t>Projekcija 
za 2025.</t>
  </si>
  <si>
    <t>Pomoći iz inozemstva i od subjekata unutar općeg proračuna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</si>
  <si>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</si>
  <si>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</si>
  <si>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</si>
  <si>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t>Naziv</t>
  </si>
  <si>
    <t>VLASTITI PRIHODI-PK</t>
  </si>
  <si>
    <t>Prihodi od imovine</t>
  </si>
  <si>
    <t>PRIHODI ZA POSEBNE NAMJENE</t>
  </si>
  <si>
    <t>Prihodi od upravnih i administrativnih pristojbi,pristojbi po posebnim propisima i naknada</t>
  </si>
  <si>
    <t>Prihodi od prodaje proizvoda i robe te pruženih usluga i prihodi od donacija</t>
  </si>
  <si>
    <t>TEKUĆE DONACIJE -PK</t>
  </si>
  <si>
    <t>UKUPNO PRIHOD</t>
  </si>
  <si>
    <t>Financijski rashodi</t>
  </si>
  <si>
    <t>UKUPNO</t>
  </si>
  <si>
    <t>UKUPNO RASHOD</t>
  </si>
  <si>
    <t>TEKUĆE DONACIJE-PK</t>
  </si>
  <si>
    <t>OPĆI PRIHODI I PRIMICI</t>
  </si>
  <si>
    <t xml:space="preserve"> </t>
  </si>
  <si>
    <t>09 Obrazovanje</t>
  </si>
  <si>
    <t>POMOĆI IZ GR.PR.-PK</t>
  </si>
  <si>
    <t>Višak/manjak prihoda</t>
  </si>
  <si>
    <t>PROGRAM 1001</t>
  </si>
  <si>
    <t>Program javnih potreba u školstvu</t>
  </si>
  <si>
    <t>Aktivnost A100007</t>
  </si>
  <si>
    <t>ŠKOLSKA NATJECANJA I SMO.</t>
  </si>
  <si>
    <t>Izvor financiranja 1.1.</t>
  </si>
  <si>
    <t>EUR</t>
  </si>
  <si>
    <t>Izvor financiranja 4.3.1.</t>
  </si>
  <si>
    <t>Prihodi za posebne namjene-PK</t>
  </si>
  <si>
    <t>Vlastiti prihodi-PK</t>
  </si>
  <si>
    <t>Izvor financiranja 5.2.2.</t>
  </si>
  <si>
    <t>Pomoći-PK</t>
  </si>
  <si>
    <t>Izvor financiranja 6.1.1.</t>
  </si>
  <si>
    <t>Tekuće donacije-PK</t>
  </si>
  <si>
    <t>OPĆI PRIHODI OSNOVNE ŠKOLE</t>
  </si>
  <si>
    <t>Investicijsko održavanje</t>
  </si>
  <si>
    <t>OPĆI PRIH (DEC.SR.)</t>
  </si>
  <si>
    <t>0912 Osnovnoškolskoobrazovanje obrazovanje</t>
  </si>
  <si>
    <t>091snovnoškolskoobrazovanje obrazovanje</t>
  </si>
  <si>
    <t>Natjecanja,škol.kuhinja</t>
  </si>
  <si>
    <t>Prihodi iz nadležnog proračuna-dec.sr., inv. Održavanje</t>
  </si>
  <si>
    <t>Rashodi za zaposl.(pomoćnici)</t>
  </si>
  <si>
    <t>REDOVNI PROGRAM OŠ</t>
  </si>
  <si>
    <t>Aktivnost A100014</t>
  </si>
  <si>
    <t>Izvor financiranja 1.2.</t>
  </si>
  <si>
    <t>Opći prihodi osnovne škole</t>
  </si>
  <si>
    <t>Aktivnost A100010</t>
  </si>
  <si>
    <t>ŠKOLSKA KUHINJA</t>
  </si>
  <si>
    <t>Izvor financiranja 5.2.9</t>
  </si>
  <si>
    <t>Pomoći Ministrstvo za demografiju,obitelj,mlade i soc.</t>
  </si>
  <si>
    <t>Izvor financiranja 5.7.1</t>
  </si>
  <si>
    <t>Pomoći gradski i općinskih prorčuna PK</t>
  </si>
  <si>
    <t>Izvor financiranja 3.1.1</t>
  </si>
  <si>
    <t>Izvor financiranja 5.7.1.</t>
  </si>
  <si>
    <t>Aktivnost A100017</t>
  </si>
  <si>
    <t>Kapitalni projekt K100002</t>
  </si>
  <si>
    <t>Ulaganja u objkte školstva</t>
  </si>
  <si>
    <t>Usluge tek. i inv.održavanja</t>
  </si>
  <si>
    <t>Osiguravanje pomoćnika u nastavi</t>
  </si>
  <si>
    <t>Naknade za prijevoz</t>
  </si>
  <si>
    <t>Izvor financiranja 5.2.5.</t>
  </si>
  <si>
    <t>Pomoći-MZO</t>
  </si>
  <si>
    <t>PREDŠKOLSKI ODGOJ</t>
  </si>
  <si>
    <t>Kapitalni projekt K100004</t>
  </si>
  <si>
    <t>O.Š. nema ovih primitaka</t>
  </si>
  <si>
    <t>Pomoći PK</t>
  </si>
  <si>
    <t>Rashodi za nabavu proizvedne dugotrajne imovine</t>
  </si>
  <si>
    <t>Ostali rashodi</t>
  </si>
  <si>
    <t>A100022</t>
  </si>
  <si>
    <t>PROJEKTI I MEĐUNARODNA SURADNJA</t>
  </si>
  <si>
    <t>Naknade troškova zaposlenima</t>
  </si>
  <si>
    <t>FINANCIJSKI PLAN PRORAČUNSKOG KORISNIKA (OŠ IVO KOZARČANIN, HRVATSKA DUBICA)
ZA 2024. I PROJEKCIJA ZA 2025. I 2026. GODINU</t>
  </si>
  <si>
    <t>FINANCIJSKI PLAN PRORAČUNSKOG KORISNIKA (OŠ IVO KOZARČANIN,HRVATSKA DUBICA) 
ZA 2024. I PROJEKCIJA ZA 2025. I 2026. GODINU</t>
  </si>
  <si>
    <t>POMOĆI MINISTARSTVO ZA DEMOGRAFIJU,OBITELJ...</t>
  </si>
  <si>
    <t>FINANCIJSKI PLAN PRORAČUNSKOG KORISNIKA (OŠ IVO KOZARČANIN,HRVATSKA DUBICA)
                                    ZA 2024. I PROJEKCIJA ZA 2025. I 2026. GODINU</t>
  </si>
  <si>
    <t>D) VIŠEGODIŠNJI PLAN URAVNOTEŽENJA</t>
  </si>
  <si>
    <t>Izvršenje 2022.*</t>
  </si>
  <si>
    <t>Plan 2023.</t>
  </si>
  <si>
    <t>Proračun za 2024.</t>
  </si>
  <si>
    <t>Projekcija proračuna
za 2025.</t>
  </si>
  <si>
    <t>Projekcija proračuna
za 2026.</t>
  </si>
  <si>
    <t>PRIJENOS VIŠKA / MANJKA IZ PRETHODNE(IH) GODINE</t>
  </si>
  <si>
    <t>VIŠAK / MANJAK TEKUĆE GODINE</t>
  </si>
  <si>
    <t>PRIJENOS VIŠKA / MANJKA U SLJEDEĆE RAZDOBLJE</t>
  </si>
  <si>
    <t>* Napomena: Iznosi u stupcima Izvršenje 2022. preračunavaju se iz kuna u eure prema fiksnom tečaju konverzije (1 EUR=7,53450 kuna) i po pravilima za preračunavanje i zaokruživanje.</t>
  </si>
  <si>
    <t>Projekcija proračuna za  2026.</t>
  </si>
  <si>
    <t>Projekcija proračuna za 2025.</t>
  </si>
  <si>
    <t>Projekcija proračuna za 2026</t>
  </si>
  <si>
    <t>VIŠAK / MANJAK + NETO FINANCIRANJE+PRIJENOS VIŠKA/MANJKA IZ PRETHODNE(IH) GODINE-PRIJENOS VIŠKA/MANKA U SLJEDEĆE RAZDOBLJE</t>
  </si>
  <si>
    <t>PRIHODI POSLOVANJA PREMA IZVORIMA FINANCIRANJA</t>
  </si>
  <si>
    <t>PRIHODI POSLOVANJA PREMA EKONOMSKOJ KLASIFIKACIJI</t>
  </si>
  <si>
    <t>POMOĆI -PK(MZO)</t>
  </si>
  <si>
    <t xml:space="preserve"> 5.2.2.   POMOĆI -PK(MZO)</t>
  </si>
  <si>
    <t>5.7.1.  POMOĆI IZ GR.PR.-PK</t>
  </si>
  <si>
    <t>4.3.1  'PRIHODI ZA POSEBNE NAMJENE</t>
  </si>
  <si>
    <t>3.1.1    VLASTITI PRIHODI-PK</t>
  </si>
  <si>
    <t>3.1.1.  VLASTITI PRIHODI-PK</t>
  </si>
  <si>
    <t xml:space="preserve"> 6.1.1.  TEKUĆE DONACIJE -PK</t>
  </si>
  <si>
    <t>3.1.1.  Višak/manjak prihoda</t>
  </si>
  <si>
    <t>4.3.1.  Višak/manjak prihoda</t>
  </si>
  <si>
    <t>1.1  OPĆI PRIHODI I PRIMICI</t>
  </si>
  <si>
    <t>1.2.  OPĆI PRIHODI OSNOVNE ŠKOLE</t>
  </si>
  <si>
    <t>5.2.2  POMOĆI -PK-(MZO)</t>
  </si>
  <si>
    <t>5.2.9.  POMOĆI MINISTARSTVO ZA DEMOGRAFIJU,OBITELJ...</t>
  </si>
  <si>
    <t>4.3.1.  PRIHODI ZA POSEBNE NAMJENE</t>
  </si>
  <si>
    <t>6.1.1  TEKUĆE DONACIJE-PK</t>
  </si>
  <si>
    <t>1.1.  OPĆI PRIHODI I PRIMICI</t>
  </si>
  <si>
    <t>1.2.  OPĆI PRIH (DEC.SR.)</t>
  </si>
  <si>
    <t>POMOĆI -PK-(MZO)</t>
  </si>
  <si>
    <t>UKUPNO RASHODI</t>
  </si>
  <si>
    <t>UKUPNO 3</t>
  </si>
  <si>
    <t>UKUPNO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</si>
</sst>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n-41A]_-;\-* #,##0.00\ [$kn-41A]_-;_-* &quot;-&quot;??\ [$kn-41A]_-;_-@_-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rgb="FF3F3F76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2"/>
      <name val="Arial"/>
      <family val="2"/>
      <charset val="238"/>
    </font>
    <font>
      <sz val="10"/>
      <color theme="2"/>
      <name val="Arial"/>
      <family val="2"/>
      <charset val="238"/>
    </font>
    <font>
      <b/>
      <sz val="11"/>
      <color rgb="FFFA7D0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27" fillId="14" borderId="6" applyNumberFormat="0" applyAlignment="0" applyProtection="0"/>
    <xf numFmtId="0" fontId="33" fillId="19" borderId="6" applyNumberFormat="0" applyAlignment="0" applyProtection="0"/>
  </cellStyleXfs>
  <cellXfs count="40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5" fillId="6" borderId="3" xfId="2" applyNumberFormat="1" applyFont="1" applyBorder="1" applyAlignment="1" applyProtection="1">
      <alignment horizontal="left" vertical="center" wrapText="1"/>
    </xf>
    <xf numFmtId="0" fontId="16" fillId="6" borderId="3" xfId="2" applyNumberFormat="1" applyFont="1" applyBorder="1" applyAlignment="1" applyProtection="1">
      <alignment horizontal="left" vertical="center" wrapText="1"/>
    </xf>
    <xf numFmtId="0" fontId="14" fillId="6" borderId="3" xfId="2" quotePrefix="1" applyBorder="1" applyAlignment="1">
      <alignment horizontal="left" vertical="center"/>
    </xf>
    <xf numFmtId="0" fontId="16" fillId="6" borderId="3" xfId="2" quotePrefix="1" applyFont="1" applyBorder="1" applyAlignment="1">
      <alignment horizontal="left" vertical="center"/>
    </xf>
    <xf numFmtId="0" fontId="16" fillId="6" borderId="3" xfId="2" quotePrefix="1" applyFont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17" fillId="5" borderId="3" xfId="1" applyNumberFormat="1" applyFont="1" applyBorder="1" applyAlignment="1" applyProtection="1">
      <alignment horizontal="left" vertical="center" wrapText="1"/>
    </xf>
    <xf numFmtId="0" fontId="17" fillId="5" borderId="3" xfId="1" quotePrefix="1" applyFont="1" applyBorder="1" applyAlignment="1">
      <alignment horizontal="left" vertical="center"/>
    </xf>
    <xf numFmtId="3" fontId="17" fillId="5" borderId="4" xfId="1" applyNumberFormat="1" applyFont="1" applyBorder="1" applyAlignment="1">
      <alignment horizontal="right"/>
    </xf>
    <xf numFmtId="3" fontId="17" fillId="5" borderId="3" xfId="1" applyNumberFormat="1" applyFont="1" applyBorder="1" applyAlignment="1">
      <alignment horizontal="right"/>
    </xf>
    <xf numFmtId="2" fontId="0" fillId="0" borderId="0" xfId="0" applyNumberFormat="1"/>
    <xf numFmtId="164" fontId="0" fillId="0" borderId="0" xfId="0" applyNumberFormat="1"/>
    <xf numFmtId="0" fontId="9" fillId="2" borderId="3" xfId="0" quotePrefix="1" applyFont="1" applyFill="1" applyBorder="1" applyAlignment="1">
      <alignment horizontal="center" vertical="center"/>
    </xf>
    <xf numFmtId="0" fontId="18" fillId="5" borderId="3" xfId="1" applyNumberFormat="1" applyFont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6" fillId="6" borderId="3" xfId="2" quotePrefix="1" applyFont="1" applyBorder="1" applyAlignment="1">
      <alignment horizontal="center" vertical="center"/>
    </xf>
    <xf numFmtId="0" fontId="14" fillId="6" borderId="3" xfId="2" quotePrefix="1" applyBorder="1" applyAlignment="1">
      <alignment horizontal="center" vertical="center"/>
    </xf>
    <xf numFmtId="0" fontId="17" fillId="5" borderId="3" xfId="1" applyNumberFormat="1" applyFont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4" fillId="6" borderId="3" xfId="2" applyBorder="1" applyAlignment="1">
      <alignment horizontal="left" vertical="center"/>
    </xf>
    <xf numFmtId="0" fontId="14" fillId="6" borderId="3" xfId="2" applyNumberFormat="1" applyBorder="1" applyAlignment="1" applyProtection="1">
      <alignment horizontal="left" vertical="center"/>
    </xf>
    <xf numFmtId="0" fontId="16" fillId="6" borderId="3" xfId="2" applyNumberFormat="1" applyFont="1" applyBorder="1" applyAlignment="1" applyProtection="1">
      <alignment horizontal="left" vertical="center"/>
    </xf>
    <xf numFmtId="0" fontId="16" fillId="6" borderId="3" xfId="2" applyNumberFormat="1" applyFont="1" applyBorder="1" applyAlignment="1" applyProtection="1">
      <alignment vertical="center" wrapText="1"/>
    </xf>
    <xf numFmtId="0" fontId="16" fillId="6" borderId="3" xfId="2" applyFont="1" applyBorder="1" applyAlignment="1">
      <alignment horizontal="left" vertical="center"/>
    </xf>
    <xf numFmtId="0" fontId="19" fillId="7" borderId="3" xfId="3" applyFont="1" applyBorder="1" applyAlignment="1">
      <alignment horizontal="center" vertical="center"/>
    </xf>
    <xf numFmtId="0" fontId="19" fillId="7" borderId="3" xfId="3" applyNumberFormat="1" applyFont="1" applyBorder="1" applyAlignment="1" applyProtection="1">
      <alignment horizontal="center" vertical="center"/>
    </xf>
    <xf numFmtId="4" fontId="17" fillId="5" borderId="4" xfId="1" applyNumberFormat="1" applyFont="1" applyBorder="1" applyAlignment="1">
      <alignment horizontal="right"/>
    </xf>
    <xf numFmtId="4" fontId="17" fillId="5" borderId="3" xfId="1" applyNumberFormat="1" applyFont="1" applyBorder="1" applyAlignment="1">
      <alignment horizontal="right"/>
    </xf>
    <xf numFmtId="4" fontId="18" fillId="5" borderId="3" xfId="1" applyNumberFormat="1" applyFont="1" applyBorder="1" applyAlignment="1">
      <alignment horizontal="right"/>
    </xf>
    <xf numFmtId="0" fontId="14" fillId="2" borderId="3" xfId="2" applyFill="1" applyBorder="1" applyAlignment="1">
      <alignment horizontal="left" vertical="center"/>
    </xf>
    <xf numFmtId="0" fontId="16" fillId="2" borderId="3" xfId="2" applyNumberFormat="1" applyFont="1" applyFill="1" applyBorder="1" applyAlignment="1" applyProtection="1">
      <alignment horizontal="left" vertical="center"/>
    </xf>
    <xf numFmtId="0" fontId="1" fillId="2" borderId="3" xfId="2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4" fillId="6" borderId="3" xfId="2" applyNumberFormat="1" applyBorder="1" applyAlignment="1" applyProtection="1">
      <alignment horizontal="center" vertical="center"/>
    </xf>
    <xf numFmtId="0" fontId="0" fillId="6" borderId="6" xfId="2" applyFont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 wrapText="1"/>
    </xf>
    <xf numFmtId="0" fontId="16" fillId="2" borderId="3" xfId="2" applyFont="1" applyFill="1" applyBorder="1" applyAlignment="1">
      <alignment horizontal="left" vertical="center"/>
    </xf>
    <xf numFmtId="0" fontId="19" fillId="2" borderId="3" xfId="2" applyNumberFormat="1" applyFont="1" applyFill="1" applyBorder="1" applyAlignment="1" applyProtection="1">
      <alignment horizontal="center" vertical="center"/>
    </xf>
    <xf numFmtId="0" fontId="9" fillId="8" borderId="3" xfId="0" applyFont="1" applyFill="1" applyBorder="1" applyAlignment="1">
      <alignment horizontal="left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left" vertical="center" wrapText="1"/>
    </xf>
    <xf numFmtId="0" fontId="6" fillId="9" borderId="3" xfId="0" applyFont="1" applyFill="1" applyBorder="1" applyAlignment="1">
      <alignment horizontal="center" vertical="center" wrapText="1"/>
    </xf>
    <xf numFmtId="4" fontId="18" fillId="5" borderId="1" xfId="1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" fillId="0" borderId="0" xfId="0" applyFont="1"/>
    <xf numFmtId="0" fontId="6" fillId="0" borderId="0" xfId="0" applyFont="1" applyAlignment="1">
      <alignment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14" fillId="2" borderId="3" xfId="2" quotePrefix="1" applyFill="1" applyBorder="1" applyAlignment="1">
      <alignment horizontal="left" vertical="center"/>
    </xf>
    <xf numFmtId="0" fontId="1" fillId="2" borderId="3" xfId="2" quotePrefix="1" applyFont="1" applyFill="1" applyBorder="1" applyAlignment="1">
      <alignment horizontal="left" vertical="center"/>
    </xf>
    <xf numFmtId="0" fontId="1" fillId="2" borderId="3" xfId="2" quotePrefix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left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vertical="center" wrapText="1"/>
    </xf>
    <xf numFmtId="0" fontId="16" fillId="15" borderId="3" xfId="2" applyFont="1" applyFill="1" applyBorder="1" applyAlignment="1">
      <alignment horizontal="left" vertical="center"/>
    </xf>
    <xf numFmtId="0" fontId="9" fillId="15" borderId="3" xfId="0" quotePrefix="1" applyFont="1" applyFill="1" applyBorder="1" applyAlignment="1">
      <alignment horizontal="center" vertical="center"/>
    </xf>
    <xf numFmtId="0" fontId="7" fillId="15" borderId="3" xfId="0" quotePrefix="1" applyFont="1" applyFill="1" applyBorder="1" applyAlignment="1">
      <alignment horizontal="left" vertical="center"/>
    </xf>
    <xf numFmtId="0" fontId="16" fillId="2" borderId="3" xfId="2" quotePrefix="1" applyFont="1" applyFill="1" applyBorder="1" applyAlignment="1">
      <alignment horizontal="left" vertical="center"/>
    </xf>
    <xf numFmtId="0" fontId="16" fillId="2" borderId="3" xfId="2" quotePrefix="1" applyFont="1" applyFill="1" applyBorder="1" applyAlignment="1">
      <alignment horizontal="left" vertical="center" wrapText="1"/>
    </xf>
    <xf numFmtId="0" fontId="28" fillId="2" borderId="3" xfId="0" quotePrefix="1" applyFont="1" applyFill="1" applyBorder="1" applyAlignment="1">
      <alignment horizontal="left" vertical="center"/>
    </xf>
    <xf numFmtId="0" fontId="29" fillId="2" borderId="3" xfId="0" applyFont="1" applyFill="1" applyBorder="1" applyAlignment="1">
      <alignment horizontal="left" vertical="center" wrapText="1"/>
    </xf>
    <xf numFmtId="0" fontId="17" fillId="16" borderId="3" xfId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/>
    </xf>
    <xf numFmtId="0" fontId="13" fillId="17" borderId="4" xfId="0" applyFont="1" applyFill="1" applyBorder="1" applyAlignment="1">
      <alignment horizontal="left" vertical="center" wrapText="1"/>
    </xf>
    <xf numFmtId="0" fontId="3" fillId="17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1" fillId="18" borderId="4" xfId="0" applyFont="1" applyFill="1" applyBorder="1" applyAlignment="1">
      <alignment horizontal="left" vertical="center" wrapText="1"/>
    </xf>
    <xf numFmtId="0" fontId="32" fillId="18" borderId="4" xfId="0" applyFont="1" applyFill="1" applyBorder="1" applyAlignment="1">
      <alignment horizontal="left" vertical="center" wrapText="1"/>
    </xf>
    <xf numFmtId="0" fontId="3" fillId="17" borderId="3" xfId="0" applyFont="1" applyFill="1" applyBorder="1" applyAlignment="1">
      <alignment horizontal="left" vertical="center" wrapText="1"/>
    </xf>
    <xf numFmtId="0" fontId="6" fillId="17" borderId="4" xfId="0" applyFont="1" applyFill="1" applyBorder="1" applyAlignment="1">
      <alignment horizontal="left" vertical="center" wrapText="1"/>
    </xf>
    <xf numFmtId="0" fontId="0" fillId="17" borderId="0" xfId="0" applyFill="1"/>
    <xf numFmtId="0" fontId="26" fillId="17" borderId="4" xfId="0" applyFont="1" applyFill="1" applyBorder="1" applyAlignment="1">
      <alignment horizontal="left" vertical="center" wrapText="1"/>
    </xf>
    <xf numFmtId="0" fontId="33" fillId="19" borderId="6" xfId="5"/>
    <xf numFmtId="3" fontId="30" fillId="2" borderId="4" xfId="0" applyNumberFormat="1" applyFont="1" applyFill="1" applyBorder="1" applyAlignment="1">
      <alignment horizontal="right"/>
    </xf>
    <xf numFmtId="3" fontId="30" fillId="2" borderId="3" xfId="0" applyNumberFormat="1" applyFont="1" applyFill="1" applyBorder="1" applyAlignment="1">
      <alignment horizontal="right"/>
    </xf>
    <xf numFmtId="3" fontId="20" fillId="10" borderId="4" xfId="2" applyNumberFormat="1" applyFont="1" applyFill="1" applyBorder="1" applyAlignment="1">
      <alignment horizontal="right"/>
    </xf>
    <xf numFmtId="3" fontId="22" fillId="10" borderId="4" xfId="2" applyNumberFormat="1" applyFont="1" applyFill="1" applyBorder="1" applyAlignment="1">
      <alignment horizontal="right"/>
    </xf>
    <xf numFmtId="3" fontId="30" fillId="2" borderId="4" xfId="2" applyNumberFormat="1" applyFont="1" applyFill="1" applyBorder="1" applyAlignment="1">
      <alignment horizontal="right"/>
    </xf>
    <xf numFmtId="3" fontId="22" fillId="12" borderId="3" xfId="3" applyNumberFormat="1" applyFont="1" applyFill="1" applyBorder="1" applyAlignment="1">
      <alignment horizontal="right"/>
    </xf>
    <xf numFmtId="0" fontId="24" fillId="2" borderId="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6" fillId="2" borderId="0" xfId="0" applyFont="1" applyFill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right"/>
    </xf>
    <xf numFmtId="4" fontId="22" fillId="2" borderId="3" xfId="0" applyNumberFormat="1" applyFont="1" applyFill="1" applyBorder="1" applyAlignment="1">
      <alignment horizontal="right"/>
    </xf>
    <xf numFmtId="4" fontId="6" fillId="2" borderId="1" xfId="0" quotePrefix="1" applyNumberFormat="1" applyFont="1" applyFill="1" applyBorder="1" applyAlignment="1">
      <alignment horizontal="right"/>
    </xf>
    <xf numFmtId="4" fontId="20" fillId="8" borderId="4" xfId="2" applyNumberFormat="1" applyFont="1" applyFill="1" applyBorder="1" applyAlignment="1">
      <alignment horizontal="right"/>
    </xf>
    <xf numFmtId="4" fontId="20" fillId="6" borderId="3" xfId="2" applyNumberFormat="1" applyFont="1" applyBorder="1" applyAlignment="1">
      <alignment horizontal="right"/>
    </xf>
    <xf numFmtId="4" fontId="30" fillId="2" borderId="4" xfId="0" applyNumberFormat="1" applyFont="1" applyFill="1" applyBorder="1" applyAlignment="1">
      <alignment horizontal="right"/>
    </xf>
    <xf numFmtId="4" fontId="30" fillId="2" borderId="3" xfId="0" applyNumberFormat="1" applyFont="1" applyFill="1" applyBorder="1" applyAlignment="1">
      <alignment horizontal="right"/>
    </xf>
    <xf numFmtId="4" fontId="22" fillId="8" borderId="4" xfId="0" applyNumberFormat="1" applyFont="1" applyFill="1" applyBorder="1" applyAlignment="1">
      <alignment horizontal="right"/>
    </xf>
    <xf numFmtId="4" fontId="22" fillId="10" borderId="3" xfId="0" applyNumberFormat="1" applyFont="1" applyFill="1" applyBorder="1" applyAlignment="1">
      <alignment horizontal="right"/>
    </xf>
    <xf numFmtId="4" fontId="22" fillId="6" borderId="4" xfId="2" applyNumberFormat="1" applyFont="1" applyBorder="1" applyAlignment="1">
      <alignment horizontal="right"/>
    </xf>
    <xf numFmtId="4" fontId="22" fillId="10" borderId="3" xfId="2" applyNumberFormat="1" applyFont="1" applyFill="1" applyBorder="1" applyAlignment="1">
      <alignment horizontal="right"/>
    </xf>
    <xf numFmtId="4" fontId="20" fillId="6" borderId="4" xfId="2" applyNumberFormat="1" applyFont="1" applyBorder="1" applyAlignment="1">
      <alignment horizontal="right"/>
    </xf>
    <xf numFmtId="4" fontId="20" fillId="10" borderId="3" xfId="2" applyNumberFormat="1" applyFont="1" applyFill="1" applyBorder="1" applyAlignment="1">
      <alignment horizontal="right"/>
    </xf>
    <xf numFmtId="4" fontId="20" fillId="10" borderId="4" xfId="2" applyNumberFormat="1" applyFont="1" applyFill="1" applyBorder="1" applyAlignment="1">
      <alignment horizontal="right"/>
    </xf>
    <xf numFmtId="4" fontId="22" fillId="10" borderId="4" xfId="0" applyNumberFormat="1" applyFont="1" applyFill="1" applyBorder="1" applyAlignment="1">
      <alignment horizontal="right"/>
    </xf>
    <xf numFmtId="4" fontId="20" fillId="2" borderId="4" xfId="2" applyNumberFormat="1" applyFont="1" applyFill="1" applyBorder="1" applyAlignment="1">
      <alignment horizontal="right"/>
    </xf>
    <xf numFmtId="4" fontId="22" fillId="2" borderId="4" xfId="0" applyNumberFormat="1" applyFont="1" applyFill="1" applyBorder="1" applyAlignment="1">
      <alignment horizontal="right"/>
    </xf>
    <xf numFmtId="4" fontId="20" fillId="2" borderId="3" xfId="2" applyNumberFormat="1" applyFont="1" applyFill="1" applyBorder="1" applyAlignment="1">
      <alignment horizontal="right"/>
    </xf>
    <xf numFmtId="4" fontId="22" fillId="10" borderId="4" xfId="2" applyNumberFormat="1" applyFont="1" applyFill="1" applyBorder="1" applyAlignment="1">
      <alignment horizontal="right"/>
    </xf>
    <xf numFmtId="4" fontId="12" fillId="10" borderId="6" xfId="2" applyNumberFormat="1" applyFont="1" applyFill="1" applyBorder="1" applyAlignment="1">
      <alignment horizontal="right"/>
    </xf>
    <xf numFmtId="4" fontId="22" fillId="10" borderId="6" xfId="2" applyNumberFormat="1" applyFont="1" applyFill="1" applyBorder="1" applyAlignment="1">
      <alignment horizontal="right"/>
    </xf>
    <xf numFmtId="4" fontId="22" fillId="11" borderId="3" xfId="1" applyNumberFormat="1" applyFont="1" applyFill="1" applyBorder="1" applyAlignment="1">
      <alignment horizontal="right"/>
    </xf>
    <xf numFmtId="0" fontId="1" fillId="6" borderId="3" xfId="2" quotePrefix="1" applyFont="1" applyBorder="1" applyAlignment="1">
      <alignment horizontal="center" vertical="center"/>
    </xf>
    <xf numFmtId="0" fontId="14" fillId="6" borderId="3" xfId="2" quotePrefix="1" applyBorder="1" applyAlignment="1">
      <alignment horizontal="left" vertical="center" wrapText="1"/>
    </xf>
    <xf numFmtId="0" fontId="0" fillId="2" borderId="0" xfId="0" applyFill="1"/>
    <xf numFmtId="0" fontId="1" fillId="2" borderId="0" xfId="0" applyFont="1" applyFill="1"/>
    <xf numFmtId="4" fontId="31" fillId="18" borderId="3" xfId="0" applyNumberFormat="1" applyFont="1" applyFill="1" applyBorder="1" applyAlignment="1">
      <alignment horizontal="right"/>
    </xf>
    <xf numFmtId="4" fontId="32" fillId="18" borderId="3" xfId="0" applyNumberFormat="1" applyFont="1" applyFill="1" applyBorder="1" applyAlignment="1">
      <alignment horizontal="right"/>
    </xf>
    <xf numFmtId="4" fontId="6" fillId="17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2" fillId="18" borderId="4" xfId="0" applyNumberFormat="1" applyFont="1" applyFill="1" applyBorder="1" applyAlignment="1">
      <alignment horizontal="right"/>
    </xf>
    <xf numFmtId="4" fontId="26" fillId="17" borderId="3" xfId="0" applyNumberFormat="1" applyFont="1" applyFill="1" applyBorder="1" applyAlignment="1">
      <alignment horizontal="right"/>
    </xf>
    <xf numFmtId="4" fontId="13" fillId="2" borderId="3" xfId="0" applyNumberFormat="1" applyFont="1" applyFill="1" applyBorder="1" applyAlignment="1">
      <alignment horizontal="right"/>
    </xf>
    <xf numFmtId="4" fontId="26" fillId="2" borderId="3" xfId="0" applyNumberFormat="1" applyFont="1" applyFill="1" applyBorder="1" applyAlignment="1">
      <alignment horizontal="right"/>
    </xf>
    <xf numFmtId="4" fontId="3" fillId="17" borderId="3" xfId="0" applyNumberFormat="1" applyFont="1" applyFill="1" applyBorder="1" applyAlignment="1">
      <alignment horizontal="right"/>
    </xf>
    <xf numFmtId="4" fontId="35" fillId="18" borderId="3" xfId="0" applyNumberFormat="1" applyFont="1" applyFill="1" applyBorder="1" applyAlignment="1">
      <alignment horizontal="right"/>
    </xf>
    <xf numFmtId="4" fontId="36" fillId="18" borderId="3" xfId="0" applyNumberFormat="1" applyFont="1" applyFill="1" applyBorder="1" applyAlignment="1">
      <alignment horizontal="right"/>
    </xf>
    <xf numFmtId="0" fontId="38" fillId="18" borderId="4" xfId="0" applyFont="1" applyFill="1" applyBorder="1" applyAlignment="1">
      <alignment horizontal="left" vertical="center" wrapText="1"/>
    </xf>
    <xf numFmtId="4" fontId="38" fillId="18" borderId="3" xfId="0" applyNumberFormat="1" applyFont="1" applyFill="1" applyBorder="1" applyAlignment="1">
      <alignment horizontal="right"/>
    </xf>
    <xf numFmtId="4" fontId="6" fillId="17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 wrapText="1"/>
    </xf>
    <xf numFmtId="4" fontId="22" fillId="17" borderId="3" xfId="0" applyNumberFormat="1" applyFont="1" applyFill="1" applyBorder="1"/>
    <xf numFmtId="2" fontId="22" fillId="17" borderId="1" xfId="0" applyNumberFormat="1" applyFont="1" applyFill="1" applyBorder="1"/>
    <xf numFmtId="4" fontId="30" fillId="0" borderId="3" xfId="0" applyNumberFormat="1" applyFont="1" applyBorder="1"/>
    <xf numFmtId="2" fontId="30" fillId="0" borderId="1" xfId="0" applyNumberFormat="1" applyFont="1" applyBorder="1"/>
    <xf numFmtId="4" fontId="38" fillId="18" borderId="4" xfId="0" applyNumberFormat="1" applyFont="1" applyFill="1" applyBorder="1" applyAlignment="1">
      <alignment horizontal="right"/>
    </xf>
    <xf numFmtId="4" fontId="30" fillId="17" borderId="4" xfId="0" applyNumberFormat="1" applyFont="1" applyFill="1" applyBorder="1" applyAlignment="1">
      <alignment horizontal="right"/>
    </xf>
    <xf numFmtId="4" fontId="20" fillId="2" borderId="4" xfId="0" applyNumberFormat="1" applyFont="1" applyFill="1" applyBorder="1" applyAlignment="1">
      <alignment horizontal="right"/>
    </xf>
    <xf numFmtId="4" fontId="22" fillId="17" borderId="4" xfId="0" applyNumberFormat="1" applyFont="1" applyFill="1" applyBorder="1" applyAlignment="1">
      <alignment horizontal="right"/>
    </xf>
    <xf numFmtId="4" fontId="20" fillId="17" borderId="4" xfId="0" applyNumberFormat="1" applyFont="1" applyFill="1" applyBorder="1" applyAlignment="1">
      <alignment horizontal="right"/>
    </xf>
    <xf numFmtId="4" fontId="30" fillId="2" borderId="7" xfId="0" applyNumberFormat="1" applyFont="1" applyFill="1" applyBorder="1" applyAlignment="1">
      <alignment horizontal="right"/>
    </xf>
    <xf numFmtId="4" fontId="20" fillId="17" borderId="3" xfId="0" applyNumberFormat="1" applyFont="1" applyFill="1" applyBorder="1" applyAlignment="1">
      <alignment horizontal="right"/>
    </xf>
    <xf numFmtId="4" fontId="34" fillId="2" borderId="4" xfId="0" applyNumberFormat="1" applyFont="1" applyFill="1" applyBorder="1" applyAlignment="1">
      <alignment horizontal="right"/>
    </xf>
    <xf numFmtId="4" fontId="35" fillId="18" borderId="4" xfId="0" applyNumberFormat="1" applyFont="1" applyFill="1" applyBorder="1" applyAlignment="1">
      <alignment horizontal="right"/>
    </xf>
    <xf numFmtId="4" fontId="9" fillId="17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4" fontId="28" fillId="17" borderId="3" xfId="0" applyNumberFormat="1" applyFont="1" applyFill="1" applyBorder="1" applyAlignment="1">
      <alignment horizontal="right"/>
    </xf>
    <xf numFmtId="4" fontId="8" fillId="2" borderId="3" xfId="0" applyNumberFormat="1" applyFont="1" applyFill="1" applyBorder="1" applyAlignment="1">
      <alignment horizontal="right"/>
    </xf>
    <xf numFmtId="4" fontId="7" fillId="17" borderId="3" xfId="0" applyNumberFormat="1" applyFont="1" applyFill="1" applyBorder="1" applyAlignment="1">
      <alignment horizontal="right"/>
    </xf>
    <xf numFmtId="4" fontId="28" fillId="2" borderId="3" xfId="0" applyNumberFormat="1" applyFont="1" applyFill="1" applyBorder="1" applyAlignment="1">
      <alignment horizontal="right"/>
    </xf>
    <xf numFmtId="4" fontId="9" fillId="17" borderId="1" xfId="0" applyNumberFormat="1" applyFont="1" applyFill="1" applyBorder="1"/>
    <xf numFmtId="4" fontId="7" fillId="0" borderId="1" xfId="0" applyNumberFormat="1" applyFont="1" applyBorder="1"/>
    <xf numFmtId="4" fontId="6" fillId="2" borderId="3" xfId="0" applyNumberFormat="1" applyFont="1" applyFill="1" applyBorder="1" applyAlignment="1">
      <alignment horizontal="right" wrapText="1"/>
    </xf>
    <xf numFmtId="4" fontId="4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/>
    <xf numFmtId="4" fontId="30" fillId="15" borderId="4" xfId="0" applyNumberFormat="1" applyFont="1" applyFill="1" applyBorder="1" applyAlignment="1">
      <alignment horizontal="right"/>
    </xf>
    <xf numFmtId="4" fontId="22" fillId="12" borderId="3" xfId="3" applyNumberFormat="1" applyFont="1" applyFill="1" applyBorder="1" applyAlignment="1">
      <alignment horizontal="right"/>
    </xf>
    <xf numFmtId="4" fontId="22" fillId="16" borderId="3" xfId="1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9" fillId="2" borderId="3" xfId="3" applyNumberFormat="1" applyFont="1" applyFill="1" applyBorder="1" applyAlignment="1" applyProtection="1">
      <alignment horizontal="left" vertical="center"/>
    </xf>
    <xf numFmtId="4" fontId="34" fillId="2" borderId="3" xfId="2" applyNumberFormat="1" applyFont="1" applyFill="1" applyBorder="1" applyAlignment="1">
      <alignment horizontal="right"/>
    </xf>
    <xf numFmtId="4" fontId="30" fillId="15" borderId="3" xfId="2" applyNumberFormat="1" applyFont="1" applyFill="1" applyBorder="1" applyAlignment="1">
      <alignment horizontal="right"/>
    </xf>
    <xf numFmtId="4" fontId="34" fillId="15" borderId="3" xfId="2" applyNumberFormat="1" applyFont="1" applyFill="1" applyBorder="1" applyAlignment="1">
      <alignment horizontal="right"/>
    </xf>
    <xf numFmtId="4" fontId="40" fillId="5" borderId="4" xfId="1" applyNumberFormat="1" applyFont="1" applyBorder="1" applyAlignment="1">
      <alignment horizontal="right"/>
    </xf>
    <xf numFmtId="4" fontId="34" fillId="2" borderId="4" xfId="2" applyNumberFormat="1" applyFont="1" applyFill="1" applyBorder="1" applyAlignment="1">
      <alignment horizontal="right"/>
    </xf>
    <xf numFmtId="4" fontId="34" fillId="15" borderId="4" xfId="2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4" fontId="6" fillId="13" borderId="3" xfId="0" applyNumberFormat="1" applyFont="1" applyFill="1" applyBorder="1" applyAlignment="1">
      <alignment horizontal="center" vertical="center" wrapText="1"/>
    </xf>
    <xf numFmtId="4" fontId="20" fillId="12" borderId="3" xfId="2" applyNumberFormat="1" applyFont="1" applyFill="1" applyBorder="1" applyAlignment="1">
      <alignment horizontal="right"/>
    </xf>
    <xf numFmtId="4" fontId="0" fillId="0" borderId="0" xfId="0" applyNumberFormat="1"/>
    <xf numFmtId="0" fontId="41" fillId="2" borderId="4" xfId="0" applyFont="1" applyFill="1" applyBorder="1" applyAlignment="1">
      <alignment horizontal="left" vertical="center" wrapText="1"/>
    </xf>
    <xf numFmtId="0" fontId="25" fillId="17" borderId="4" xfId="0" applyFont="1" applyFill="1" applyBorder="1" applyAlignment="1">
      <alignment horizontal="left" vertical="center" wrapText="1"/>
    </xf>
    <xf numFmtId="3" fontId="6" fillId="2" borderId="1" xfId="0" quotePrefix="1" applyNumberFormat="1" applyFont="1" applyFill="1" applyBorder="1" applyAlignment="1">
      <alignment horizontal="right"/>
    </xf>
    <xf numFmtId="3" fontId="6" fillId="2" borderId="0" xfId="0" quotePrefix="1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 wrapText="1"/>
    </xf>
    <xf numFmtId="3" fontId="6" fillId="2" borderId="0" xfId="0" applyNumberFormat="1" applyFont="1" applyFill="1" applyAlignment="1">
      <alignment horizontal="right"/>
    </xf>
    <xf numFmtId="0" fontId="12" fillId="0" borderId="0" xfId="0" applyFont="1" applyAlignment="1">
      <alignment horizontal="right" vertical="center"/>
    </xf>
    <xf numFmtId="0" fontId="27" fillId="2" borderId="0" xfId="4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/>
    </xf>
    <xf numFmtId="0" fontId="25" fillId="9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8" xfId="0" applyBorder="1"/>
    <xf numFmtId="0" fontId="25" fillId="9" borderId="1" xfId="0" applyFont="1" applyFill="1" applyBorder="1" applyAlignment="1">
      <alignment horizontal="center" vertical="center" wrapText="1"/>
    </xf>
    <xf numFmtId="3" fontId="6" fillId="2" borderId="3" xfId="0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center" wrapText="1"/>
    </xf>
    <xf numFmtId="0" fontId="42" fillId="0" borderId="0" xfId="0" applyFont="1"/>
    <xf numFmtId="0" fontId="25" fillId="4" borderId="1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right"/>
    </xf>
    <xf numFmtId="4" fontId="6" fillId="2" borderId="3" xfId="0" quotePrefix="1" applyNumberFormat="1" applyFont="1" applyFill="1" applyBorder="1" applyAlignment="1">
      <alignment horizontal="right"/>
    </xf>
    <xf numFmtId="0" fontId="43" fillId="0" borderId="3" xfId="0" applyFont="1" applyBorder="1"/>
    <xf numFmtId="0" fontId="44" fillId="9" borderId="3" xfId="0" applyFont="1" applyFill="1" applyBorder="1"/>
    <xf numFmtId="0" fontId="44" fillId="9" borderId="3" xfId="0" applyFont="1" applyFill="1" applyBorder="1" applyAlignment="1">
      <alignment wrapText="1"/>
    </xf>
    <xf numFmtId="0" fontId="17" fillId="5" borderId="1" xfId="1" applyNumberFormat="1" applyFont="1" applyBorder="1" applyAlignment="1" applyProtection="1">
      <alignment vertical="center"/>
    </xf>
    <xf numFmtId="0" fontId="17" fillId="5" borderId="2" xfId="1" applyNumberFormat="1" applyFont="1" applyBorder="1" applyAlignment="1" applyProtection="1">
      <alignment vertical="center"/>
    </xf>
    <xf numFmtId="0" fontId="17" fillId="5" borderId="4" xfId="1" applyNumberFormat="1" applyFont="1" applyBorder="1" applyAlignment="1" applyProtection="1">
      <alignment vertical="center"/>
    </xf>
    <xf numFmtId="0" fontId="16" fillId="6" borderId="1" xfId="2" applyNumberFormat="1" applyFont="1" applyBorder="1" applyAlignment="1" applyProtection="1">
      <alignment vertical="center"/>
    </xf>
    <xf numFmtId="0" fontId="16" fillId="6" borderId="2" xfId="2" applyNumberFormat="1" applyFont="1" applyBorder="1" applyAlignment="1" applyProtection="1">
      <alignment vertical="center"/>
    </xf>
    <xf numFmtId="0" fontId="16" fillId="6" borderId="4" xfId="2" applyNumberFormat="1" applyFont="1" applyBorder="1" applyAlignment="1" applyProtection="1">
      <alignment vertical="center"/>
    </xf>
    <xf numFmtId="0" fontId="23" fillId="8" borderId="1" xfId="0" applyFont="1" applyFill="1" applyBorder="1" applyAlignment="1">
      <alignment vertical="center"/>
    </xf>
    <xf numFmtId="0" fontId="23" fillId="8" borderId="2" xfId="0" applyFont="1" applyFill="1" applyBorder="1" applyAlignment="1">
      <alignment vertical="center"/>
    </xf>
    <xf numFmtId="0" fontId="23" fillId="8" borderId="4" xfId="0" applyFont="1" applyFill="1" applyBorder="1" applyAlignment="1">
      <alignment vertical="center"/>
    </xf>
    <xf numFmtId="4" fontId="6" fillId="2" borderId="0" xfId="0" applyNumberFormat="1" applyFont="1" applyFill="1" applyAlignment="1">
      <alignment horizontal="center" vertical="center" wrapText="1"/>
    </xf>
    <xf numFmtId="4" fontId="17" fillId="2" borderId="0" xfId="1" applyNumberFormat="1" applyFont="1" applyFill="1" applyBorder="1" applyAlignment="1">
      <alignment horizontal="right"/>
    </xf>
    <xf numFmtId="4" fontId="20" fillId="2" borderId="0" xfId="2" applyNumberFormat="1" applyFont="1" applyFill="1" applyBorder="1" applyAlignment="1">
      <alignment horizontal="right"/>
    </xf>
    <xf numFmtId="4" fontId="30" fillId="2" borderId="0" xfId="0" applyNumberFormat="1" applyFont="1" applyFill="1" applyAlignment="1">
      <alignment horizontal="right"/>
    </xf>
    <xf numFmtId="4" fontId="22" fillId="2" borderId="0" xfId="0" applyNumberFormat="1" applyFont="1" applyFill="1" applyAlignment="1">
      <alignment horizontal="right"/>
    </xf>
    <xf numFmtId="4" fontId="22" fillId="10" borderId="11" xfId="2" applyNumberFormat="1" applyFont="1" applyFill="1" applyBorder="1" applyAlignment="1">
      <alignment horizontal="right"/>
    </xf>
    <xf numFmtId="4" fontId="18" fillId="2" borderId="0" xfId="1" applyNumberFormat="1" applyFont="1" applyFill="1" applyBorder="1" applyAlignment="1">
      <alignment horizontal="right"/>
    </xf>
    <xf numFmtId="4" fontId="22" fillId="2" borderId="0" xfId="2" applyNumberFormat="1" applyFont="1" applyFill="1" applyBorder="1" applyAlignment="1">
      <alignment horizontal="right"/>
    </xf>
    <xf numFmtId="4" fontId="22" fillId="2" borderId="0" xfId="1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center" vertical="center" wrapText="1"/>
    </xf>
    <xf numFmtId="0" fontId="18" fillId="2" borderId="3" xfId="1" applyNumberFormat="1" applyFont="1" applyFill="1" applyBorder="1" applyAlignment="1" applyProtection="1">
      <alignment horizontal="left" vertical="center" wrapText="1"/>
    </xf>
    <xf numFmtId="0" fontId="16" fillId="2" borderId="3" xfId="2" applyNumberFormat="1" applyFont="1" applyFill="1" applyBorder="1" applyAlignment="1" applyProtection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1" fillId="2" borderId="6" xfId="2" applyNumberFormat="1" applyFont="1" applyFill="1" applyBorder="1" applyAlignment="1" applyProtection="1">
      <alignment horizontal="left" vertical="center"/>
    </xf>
    <xf numFmtId="0" fontId="17" fillId="2" borderId="3" xfId="1" quotePrefix="1" applyFont="1" applyFill="1" applyBorder="1" applyAlignment="1">
      <alignment horizontal="left" vertical="center"/>
    </xf>
    <xf numFmtId="0" fontId="17" fillId="2" borderId="3" xfId="1" applyNumberFormat="1" applyFont="1" applyFill="1" applyBorder="1" applyAlignment="1" applyProtection="1">
      <alignment horizontal="left" vertical="center" wrapText="1"/>
    </xf>
    <xf numFmtId="0" fontId="20" fillId="2" borderId="3" xfId="2" applyNumberFormat="1" applyFont="1" applyFill="1" applyBorder="1" applyAlignment="1" applyProtection="1">
      <alignment horizontal="left" vertical="center"/>
    </xf>
    <xf numFmtId="0" fontId="1" fillId="6" borderId="3" xfId="2" applyNumberFormat="1" applyFont="1" applyBorder="1" applyAlignment="1" applyProtection="1">
      <alignment horizontal="center" vertical="center" wrapText="1"/>
    </xf>
    <xf numFmtId="0" fontId="1" fillId="6" borderId="6" xfId="2" applyNumberFormat="1" applyFont="1" applyBorder="1" applyAlignment="1" applyProtection="1">
      <alignment horizontal="center" vertical="center"/>
    </xf>
    <xf numFmtId="0" fontId="17" fillId="12" borderId="3" xfId="1" applyFont="1" applyFill="1" applyBorder="1" applyAlignment="1">
      <alignment horizontal="left" vertical="center"/>
    </xf>
    <xf numFmtId="0" fontId="17" fillId="12" borderId="3" xfId="1" applyNumberFormat="1" applyFont="1" applyFill="1" applyBorder="1" applyAlignment="1" applyProtection="1">
      <alignment horizontal="center" vertical="center"/>
    </xf>
    <xf numFmtId="0" fontId="17" fillId="12" borderId="3" xfId="1" applyNumberFormat="1" applyFont="1" applyFill="1" applyBorder="1" applyAlignment="1" applyProtection="1">
      <alignment horizontal="left" vertical="center"/>
    </xf>
    <xf numFmtId="0" fontId="17" fillId="12" borderId="3" xfId="1" applyNumberFormat="1" applyFont="1" applyFill="1" applyBorder="1" applyAlignment="1" applyProtection="1">
      <alignment vertical="center" wrapText="1"/>
    </xf>
    <xf numFmtId="3" fontId="22" fillId="12" borderId="3" xfId="1" applyNumberFormat="1" applyFont="1" applyFill="1" applyBorder="1" applyAlignment="1">
      <alignment horizontal="right"/>
    </xf>
    <xf numFmtId="4" fontId="22" fillId="12" borderId="3" xfId="1" applyNumberFormat="1" applyFont="1" applyFill="1" applyBorder="1" applyAlignment="1">
      <alignment horizontal="right"/>
    </xf>
    <xf numFmtId="0" fontId="19" fillId="12" borderId="3" xfId="3" applyFont="1" applyFill="1" applyBorder="1" applyAlignment="1">
      <alignment horizontal="center" vertical="center"/>
    </xf>
    <xf numFmtId="0" fontId="19" fillId="12" borderId="3" xfId="3" applyNumberFormat="1" applyFont="1" applyFill="1" applyBorder="1" applyAlignment="1" applyProtection="1">
      <alignment horizontal="center" vertical="center"/>
    </xf>
    <xf numFmtId="0" fontId="19" fillId="12" borderId="3" xfId="3" applyNumberFormat="1" applyFont="1" applyFill="1" applyBorder="1" applyAlignment="1" applyProtection="1">
      <alignment horizontal="left" vertical="center"/>
    </xf>
    <xf numFmtId="0" fontId="17" fillId="12" borderId="3" xfId="3" applyNumberFormat="1" applyFont="1" applyFill="1" applyBorder="1" applyAlignment="1" applyProtection="1">
      <alignment vertical="center" wrapText="1"/>
    </xf>
    <xf numFmtId="0" fontId="17" fillId="7" borderId="3" xfId="3" applyNumberFormat="1" applyFont="1" applyBorder="1" applyAlignment="1" applyProtection="1">
      <alignment vertical="center" wrapText="1"/>
    </xf>
    <xf numFmtId="0" fontId="17" fillId="7" borderId="3" xfId="3" applyFont="1" applyBorder="1" applyAlignment="1">
      <alignment horizontal="center" vertical="center"/>
    </xf>
    <xf numFmtId="4" fontId="17" fillId="16" borderId="3" xfId="1" applyNumberFormat="1" applyFont="1" applyFill="1" applyBorder="1" applyAlignment="1">
      <alignment horizontal="right" vertical="center"/>
    </xf>
    <xf numFmtId="0" fontId="17" fillId="12" borderId="3" xfId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0" fillId="0" borderId="0" xfId="0" applyFont="1" applyAlignment="1">
      <alignment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vertical="center"/>
    </xf>
    <xf numFmtId="0" fontId="24" fillId="2" borderId="1" xfId="0" quotePrefix="1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0" fontId="24" fillId="3" borderId="1" xfId="0" quotePrefix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4" fillId="0" borderId="3" xfId="0" quotePrefix="1" applyFont="1" applyBorder="1" applyAlignment="1">
      <alignment horizontal="center" vertical="center" wrapText="1"/>
    </xf>
    <xf numFmtId="0" fontId="24" fillId="0" borderId="0" xfId="0" quotePrefix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vertical="center" wrapText="1"/>
    </xf>
    <xf numFmtId="0" fontId="21" fillId="2" borderId="1" xfId="0" quotePrefix="1" applyFont="1" applyFill="1" applyBorder="1" applyAlignment="1">
      <alignment horizontal="center" vertical="center" wrapText="1"/>
    </xf>
    <xf numFmtId="0" fontId="21" fillId="2" borderId="2" xfId="0" quotePrefix="1" applyFont="1" applyFill="1" applyBorder="1" applyAlignment="1">
      <alignment horizontal="center" vertical="center" wrapText="1"/>
    </xf>
    <xf numFmtId="0" fontId="21" fillId="2" borderId="4" xfId="0" quotePrefix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4" xfId="0" quotePrefix="1" applyFont="1" applyFill="1" applyBorder="1" applyAlignment="1">
      <alignment horizontal="center" vertical="center" wrapText="1"/>
    </xf>
    <xf numFmtId="0" fontId="16" fillId="2" borderId="1" xfId="2" quotePrefix="1" applyFont="1" applyFill="1" applyBorder="1" applyAlignment="1">
      <alignment horizontal="center" vertical="center"/>
    </xf>
    <xf numFmtId="0" fontId="16" fillId="2" borderId="2" xfId="2" quotePrefix="1" applyFont="1" applyFill="1" applyBorder="1" applyAlignment="1">
      <alignment horizontal="center" vertical="center"/>
    </xf>
    <xf numFmtId="0" fontId="16" fillId="2" borderId="4" xfId="2" quotePrefix="1" applyFont="1" applyFill="1" applyBorder="1" applyAlignment="1">
      <alignment horizontal="center" vertical="center"/>
    </xf>
    <xf numFmtId="0" fontId="16" fillId="6" borderId="1" xfId="2" quotePrefix="1" applyFont="1" applyBorder="1" applyAlignment="1">
      <alignment horizontal="center" vertical="center"/>
    </xf>
    <xf numFmtId="0" fontId="16" fillId="6" borderId="2" xfId="2" quotePrefix="1" applyFont="1" applyBorder="1" applyAlignment="1">
      <alignment horizontal="center" vertical="center"/>
    </xf>
    <xf numFmtId="0" fontId="16" fillId="6" borderId="4" xfId="2" quotePrefix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6" fillId="6" borderId="1" xfId="2" quotePrefix="1" applyFont="1" applyBorder="1" applyAlignment="1">
      <alignment horizontal="center" vertical="center" wrapText="1"/>
    </xf>
    <xf numFmtId="0" fontId="16" fillId="6" borderId="2" xfId="2" quotePrefix="1" applyFont="1" applyBorder="1" applyAlignment="1">
      <alignment horizontal="center" vertical="center" wrapText="1"/>
    </xf>
    <xf numFmtId="0" fontId="16" fillId="6" borderId="4" xfId="2" quotePrefix="1" applyFont="1" applyBorder="1" applyAlignment="1">
      <alignment horizontal="center" vertical="center" wrapText="1"/>
    </xf>
    <xf numFmtId="0" fontId="16" fillId="6" borderId="1" xfId="2" applyNumberFormat="1" applyFont="1" applyBorder="1" applyAlignment="1" applyProtection="1">
      <alignment horizontal="center" vertical="center" wrapText="1"/>
    </xf>
    <xf numFmtId="0" fontId="16" fillId="6" borderId="2" xfId="2" applyNumberFormat="1" applyFont="1" applyBorder="1" applyAlignment="1" applyProtection="1">
      <alignment horizontal="center" vertical="center" wrapText="1"/>
    </xf>
    <xf numFmtId="0" fontId="16" fillId="6" borderId="4" xfId="2" applyNumberFormat="1" applyFont="1" applyBorder="1" applyAlignment="1" applyProtection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6" fillId="6" borderId="9" xfId="2" applyNumberFormat="1" applyFont="1" applyBorder="1" applyAlignment="1" applyProtection="1">
      <alignment horizontal="center" vertical="center" wrapText="1"/>
    </xf>
    <xf numFmtId="0" fontId="16" fillId="6" borderId="10" xfId="2" applyNumberFormat="1" applyFont="1" applyBorder="1" applyAlignment="1" applyProtection="1">
      <alignment horizontal="center" vertical="center" wrapText="1"/>
    </xf>
    <xf numFmtId="0" fontId="17" fillId="5" borderId="1" xfId="1" quotePrefix="1" applyFont="1" applyBorder="1" applyAlignment="1">
      <alignment horizontal="center" vertical="center"/>
    </xf>
    <xf numFmtId="0" fontId="17" fillId="5" borderId="2" xfId="1" quotePrefix="1" applyFont="1" applyBorder="1" applyAlignment="1">
      <alignment horizontal="center" vertical="center"/>
    </xf>
    <xf numFmtId="0" fontId="17" fillId="5" borderId="4" xfId="1" quotePrefix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7" fillId="5" borderId="1" xfId="1" applyNumberFormat="1" applyFont="1" applyBorder="1" applyAlignment="1" applyProtection="1">
      <alignment horizontal="center" vertical="center" wrapText="1"/>
    </xf>
    <xf numFmtId="0" fontId="17" fillId="5" borderId="2" xfId="1" applyNumberFormat="1" applyFont="1" applyBorder="1" applyAlignment="1" applyProtection="1">
      <alignment horizontal="center" vertical="center" wrapText="1"/>
    </xf>
    <xf numFmtId="0" fontId="17" fillId="5" borderId="4" xfId="1" applyNumberFormat="1" applyFont="1" applyBorder="1" applyAlignment="1" applyProtection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4" fillId="2" borderId="1" xfId="0" quotePrefix="1" applyFont="1" applyFill="1" applyBorder="1" applyAlignment="1">
      <alignment horizontal="center" vertical="center" wrapText="1"/>
    </xf>
    <xf numFmtId="0" fontId="24" fillId="2" borderId="2" xfId="0" quotePrefix="1" applyFont="1" applyFill="1" applyBorder="1" applyAlignment="1">
      <alignment horizontal="center" vertical="center" wrapText="1"/>
    </xf>
    <xf numFmtId="0" fontId="24" fillId="2" borderId="4" xfId="0" quotePrefix="1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17" fillId="16" borderId="1" xfId="1" applyNumberFormat="1" applyFont="1" applyFill="1" applyBorder="1" applyAlignment="1" applyProtection="1">
      <alignment horizontal="center" vertical="center" wrapText="1"/>
    </xf>
    <xf numFmtId="0" fontId="17" fillId="16" borderId="2" xfId="1" applyNumberFormat="1" applyFont="1" applyFill="1" applyBorder="1" applyAlignment="1" applyProtection="1">
      <alignment horizontal="center" vertical="center" wrapText="1"/>
    </xf>
    <xf numFmtId="0" fontId="17" fillId="16" borderId="4" xfId="1" applyNumberFormat="1" applyFont="1" applyFill="1" applyBorder="1" applyAlignment="1" applyProtection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7" fillId="15" borderId="1" xfId="0" quotePrefix="1" applyFont="1" applyFill="1" applyBorder="1" applyAlignment="1">
      <alignment horizontal="center" vertical="center"/>
    </xf>
    <xf numFmtId="0" fontId="7" fillId="15" borderId="2" xfId="0" quotePrefix="1" applyFont="1" applyFill="1" applyBorder="1" applyAlignment="1">
      <alignment horizontal="center" vertical="center"/>
    </xf>
    <xf numFmtId="0" fontId="7" fillId="15" borderId="4" xfId="0" quotePrefix="1" applyFont="1" applyFill="1" applyBorder="1" applyAlignment="1">
      <alignment horizontal="center" vertical="center"/>
    </xf>
    <xf numFmtId="0" fontId="19" fillId="7" borderId="1" xfId="3" applyNumberFormat="1" applyFont="1" applyBorder="1" applyAlignment="1" applyProtection="1">
      <alignment horizontal="center" vertical="center" wrapText="1"/>
    </xf>
    <xf numFmtId="0" fontId="19" fillId="7" borderId="2" xfId="3" applyNumberFormat="1" applyFont="1" applyBorder="1" applyAlignment="1" applyProtection="1">
      <alignment horizontal="center" vertical="center" wrapText="1"/>
    </xf>
    <xf numFmtId="0" fontId="19" fillId="7" borderId="4" xfId="3" applyNumberFormat="1" applyFont="1" applyBorder="1" applyAlignment="1" applyProtection="1">
      <alignment horizontal="center" vertical="center" wrapText="1"/>
    </xf>
    <xf numFmtId="0" fontId="13" fillId="17" borderId="1" xfId="0" applyFont="1" applyFill="1" applyBorder="1" applyAlignment="1">
      <alignment horizontal="center" vertical="center" wrapText="1"/>
    </xf>
    <xf numFmtId="0" fontId="13" fillId="17" borderId="2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31" fillId="18" borderId="1" xfId="0" applyFont="1" applyFill="1" applyBorder="1" applyAlignment="1">
      <alignment horizontal="center" vertical="center" wrapText="1"/>
    </xf>
    <xf numFmtId="0" fontId="31" fillId="18" borderId="2" xfId="0" applyFont="1" applyFill="1" applyBorder="1" applyAlignment="1">
      <alignment horizontal="center" vertical="center" wrapText="1"/>
    </xf>
    <xf numFmtId="0" fontId="31" fillId="18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7" fillId="18" borderId="1" xfId="0" applyFont="1" applyFill="1" applyBorder="1" applyAlignment="1">
      <alignment horizontal="center"/>
    </xf>
    <xf numFmtId="0" fontId="37" fillId="18" borderId="2" xfId="0" applyFont="1" applyFill="1" applyBorder="1" applyAlignment="1">
      <alignment horizontal="center"/>
    </xf>
    <xf numFmtId="0" fontId="37" fillId="18" borderId="4" xfId="0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17" borderId="1" xfId="0" applyFont="1" applyFill="1" applyBorder="1" applyAlignment="1">
      <alignment horizontal="left" vertical="center" wrapText="1"/>
    </xf>
    <xf numFmtId="0" fontId="13" fillId="17" borderId="2" xfId="0" applyFont="1" applyFill="1" applyBorder="1" applyAlignment="1">
      <alignment horizontal="left" vertical="center" wrapText="1"/>
    </xf>
    <xf numFmtId="0" fontId="13" fillId="17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1" fillId="18" borderId="1" xfId="0" applyFont="1" applyFill="1" applyBorder="1" applyAlignment="1">
      <alignment horizontal="left" vertical="center" wrapText="1"/>
    </xf>
    <xf numFmtId="0" fontId="31" fillId="18" borderId="2" xfId="0" applyFont="1" applyFill="1" applyBorder="1" applyAlignment="1">
      <alignment horizontal="left" vertical="center" wrapText="1"/>
    </xf>
    <xf numFmtId="0" fontId="31" fillId="18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</cellXfs>
  <cellStyles count="6">
    <cellStyle name="20% - Isticanje4" xfId="2" builtinId="42"/>
    <cellStyle name="40% - Isticanje2" xfId="1" builtinId="35"/>
    <cellStyle name="40% - Isticanje4" xfId="3" builtinId="43"/>
    <cellStyle name="Izračun" xfId="5" builtinId="22"/>
    <cellStyle name="Normalno" xfId="0" builtinId="0"/>
    <cellStyle name="Unos" xfId="4" builtinId="2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opLeftCell="A8" workbookViewId="0">
      <selection activeCell="A16" sqref="A16:L16"/>
    </sheetView>
  </sheetViews>
  <sheetFormatPr defaultRowHeight="15" x14ac:dyDescent="0.25"/>
  <cols>
    <col min="5" max="5" width="17.28515625" customWidth="1"/>
    <col min="6" max="6" width="17" customWidth="1"/>
    <col min="7" max="7" width="17.5703125" customWidth="1"/>
    <col min="8" max="8" width="16" customWidth="1"/>
    <col min="9" max="9" width="17" customWidth="1"/>
    <col min="10" max="10" width="16" customWidth="1"/>
    <col min="11" max="11" width="17.42578125" customWidth="1"/>
    <col min="12" max="12" width="8.140625" customWidth="1"/>
  </cols>
  <sheetData>
    <row r="1" spans="1:12" ht="42" customHeight="1" x14ac:dyDescent="0.25">
      <c r="A1" s="274" t="s">
        <v>115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2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" customHeight="1" x14ac:dyDescent="0.25">
      <c r="A3" s="274" t="s">
        <v>31</v>
      </c>
      <c r="B3" s="274"/>
      <c r="C3" s="274"/>
      <c r="D3" s="274"/>
      <c r="E3" s="274"/>
      <c r="F3" s="274"/>
      <c r="G3" s="274"/>
      <c r="H3" s="274"/>
      <c r="I3" s="274"/>
      <c r="J3" s="274"/>
      <c r="K3" s="277"/>
      <c r="L3" s="277"/>
    </row>
    <row r="4" spans="1:12" ht="18" hidden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5"/>
    </row>
    <row r="5" spans="1:12" ht="18" customHeight="1" x14ac:dyDescent="0.25">
      <c r="A5" s="274" t="s">
        <v>39</v>
      </c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</row>
    <row r="6" spans="1:12" ht="14.25" customHeight="1" x14ac:dyDescent="0.25">
      <c r="A6" s="1"/>
      <c r="B6" s="2"/>
      <c r="C6" s="2"/>
      <c r="D6" s="2"/>
      <c r="E6" s="6"/>
      <c r="F6" s="7"/>
      <c r="G6" s="7"/>
      <c r="H6" s="7"/>
      <c r="I6" s="7"/>
      <c r="J6" s="7"/>
      <c r="K6" s="213"/>
      <c r="L6" s="212"/>
    </row>
    <row r="7" spans="1:12" ht="22.5" x14ac:dyDescent="0.25">
      <c r="A7" s="26"/>
      <c r="B7" s="27"/>
      <c r="C7" s="27"/>
      <c r="D7" s="28"/>
      <c r="E7" s="29"/>
      <c r="F7" s="215" t="s">
        <v>120</v>
      </c>
      <c r="G7" s="215" t="s">
        <v>121</v>
      </c>
      <c r="H7" s="215" t="s">
        <v>122</v>
      </c>
      <c r="I7" s="215" t="s">
        <v>130</v>
      </c>
      <c r="J7" s="215" t="s">
        <v>129</v>
      </c>
      <c r="L7" s="123"/>
    </row>
    <row r="8" spans="1:12" x14ac:dyDescent="0.25">
      <c r="A8" s="278" t="s">
        <v>0</v>
      </c>
      <c r="B8" s="273"/>
      <c r="C8" s="273"/>
      <c r="D8" s="273"/>
      <c r="E8" s="279"/>
      <c r="F8" s="124">
        <f>SUM(F9+F10)</f>
        <v>583641.13</v>
      </c>
      <c r="G8" s="124">
        <f>SUM(G9+G10)</f>
        <v>679999.87</v>
      </c>
      <c r="H8" s="124">
        <f t="shared" ref="H8:J8" si="0">SUM(H9+H10)</f>
        <v>679030.87</v>
      </c>
      <c r="I8" s="124">
        <f t="shared" si="0"/>
        <v>679030.87</v>
      </c>
      <c r="J8" s="124">
        <f t="shared" si="0"/>
        <v>678930.87</v>
      </c>
      <c r="L8" s="211"/>
    </row>
    <row r="9" spans="1:12" x14ac:dyDescent="0.25">
      <c r="A9" s="278" t="s">
        <v>1</v>
      </c>
      <c r="B9" s="273"/>
      <c r="C9" s="273"/>
      <c r="D9" s="273"/>
      <c r="E9" s="279"/>
      <c r="F9" s="124">
        <v>583641.13</v>
      </c>
      <c r="G9" s="124">
        <v>679999.87</v>
      </c>
      <c r="H9" s="124">
        <v>679030.87</v>
      </c>
      <c r="I9" s="124">
        <v>679030.87</v>
      </c>
      <c r="J9" s="124">
        <v>678930.87</v>
      </c>
      <c r="L9" s="211"/>
    </row>
    <row r="10" spans="1:12" x14ac:dyDescent="0.25">
      <c r="A10" s="280" t="s">
        <v>2</v>
      </c>
      <c r="B10" s="279"/>
      <c r="C10" s="279"/>
      <c r="D10" s="279"/>
      <c r="E10" s="279"/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L10" s="211"/>
    </row>
    <row r="11" spans="1:12" x14ac:dyDescent="0.25">
      <c r="A11" s="118" t="s">
        <v>3</v>
      </c>
      <c r="B11" s="119"/>
      <c r="C11" s="119"/>
      <c r="D11" s="119"/>
      <c r="E11" s="119"/>
      <c r="F11" s="124">
        <f t="shared" ref="F11:J11" si="1">SUM(F12+F13)</f>
        <v>581976.51</v>
      </c>
      <c r="G11" s="124">
        <f t="shared" si="1"/>
        <v>692785.87</v>
      </c>
      <c r="H11" s="124">
        <f t="shared" si="1"/>
        <v>691816.87</v>
      </c>
      <c r="I11" s="124">
        <f t="shared" si="1"/>
        <v>691816.87</v>
      </c>
      <c r="J11" s="124">
        <f t="shared" si="1"/>
        <v>691716.87</v>
      </c>
      <c r="L11" s="211"/>
    </row>
    <row r="12" spans="1:12" x14ac:dyDescent="0.25">
      <c r="A12" s="272" t="s">
        <v>4</v>
      </c>
      <c r="B12" s="273"/>
      <c r="C12" s="273"/>
      <c r="D12" s="273"/>
      <c r="E12" s="273"/>
      <c r="F12" s="124">
        <v>572957.61</v>
      </c>
      <c r="G12" s="124">
        <v>692785.87</v>
      </c>
      <c r="H12" s="124">
        <v>691816.87</v>
      </c>
      <c r="I12" s="124">
        <v>691816.87</v>
      </c>
      <c r="J12" s="124">
        <v>691716.87</v>
      </c>
      <c r="L12" s="210"/>
    </row>
    <row r="13" spans="1:12" x14ac:dyDescent="0.25">
      <c r="A13" s="280" t="s">
        <v>5</v>
      </c>
      <c r="B13" s="279"/>
      <c r="C13" s="279"/>
      <c r="D13" s="279"/>
      <c r="E13" s="279"/>
      <c r="F13" s="124">
        <v>9018.9</v>
      </c>
      <c r="G13" s="124">
        <v>0</v>
      </c>
      <c r="H13" s="124">
        <v>0</v>
      </c>
      <c r="I13" s="124">
        <v>0</v>
      </c>
      <c r="J13" s="124">
        <v>0</v>
      </c>
      <c r="L13" s="210"/>
    </row>
    <row r="14" spans="1:12" x14ac:dyDescent="0.25">
      <c r="A14" s="272" t="s">
        <v>6</v>
      </c>
      <c r="B14" s="273"/>
      <c r="C14" s="273"/>
      <c r="D14" s="273"/>
      <c r="E14" s="273"/>
      <c r="F14" s="124">
        <f>SUM(F8-F11)</f>
        <v>1664.6199999999953</v>
      </c>
      <c r="G14" s="186">
        <f>SUM(G11-G8)</f>
        <v>12786</v>
      </c>
      <c r="H14" s="186">
        <f t="shared" ref="H14:J14" si="2">SUM(H11-H8)</f>
        <v>12786</v>
      </c>
      <c r="I14" s="186">
        <f t="shared" si="2"/>
        <v>12786</v>
      </c>
      <c r="J14" s="186">
        <f t="shared" si="2"/>
        <v>12786</v>
      </c>
      <c r="L14" s="210"/>
    </row>
    <row r="15" spans="1:12" ht="6" customHeight="1" x14ac:dyDescent="0.25">
      <c r="A15" s="120"/>
      <c r="B15" s="121"/>
      <c r="C15" s="121"/>
      <c r="D15" s="121"/>
      <c r="E15" s="121"/>
      <c r="F15" s="121"/>
      <c r="G15" s="121"/>
      <c r="H15" s="187"/>
      <c r="I15" s="187"/>
      <c r="J15" s="188"/>
      <c r="K15" s="122"/>
      <c r="L15" s="122"/>
    </row>
    <row r="16" spans="1:12" ht="17.25" customHeight="1" x14ac:dyDescent="0.25">
      <c r="A16" s="275" t="s">
        <v>40</v>
      </c>
      <c r="B16" s="276"/>
      <c r="C16" s="276"/>
      <c r="D16" s="276"/>
      <c r="E16" s="276"/>
      <c r="F16" s="276"/>
      <c r="G16" s="276"/>
      <c r="H16" s="276"/>
      <c r="I16" s="276"/>
      <c r="J16" s="276"/>
      <c r="K16" s="276"/>
      <c r="L16" s="276"/>
    </row>
    <row r="17" spans="1:12" ht="3.75" customHeight="1" x14ac:dyDescent="0.25">
      <c r="A17" s="4"/>
      <c r="B17" s="22"/>
      <c r="C17" s="22"/>
      <c r="D17" s="22"/>
      <c r="E17" s="22"/>
      <c r="F17" s="22"/>
      <c r="G17" s="22"/>
      <c r="H17" s="22"/>
      <c r="I17" s="22"/>
      <c r="J17" s="23"/>
      <c r="K17" s="23"/>
      <c r="L17" s="23"/>
    </row>
    <row r="18" spans="1:12" ht="22.5" x14ac:dyDescent="0.25">
      <c r="A18" s="26"/>
      <c r="B18" s="27"/>
      <c r="C18" s="27"/>
      <c r="D18" s="28"/>
      <c r="E18" s="29"/>
      <c r="F18" s="215" t="s">
        <v>120</v>
      </c>
      <c r="G18" s="215" t="s">
        <v>121</v>
      </c>
      <c r="H18" s="215" t="s">
        <v>122</v>
      </c>
      <c r="I18" s="215" t="s">
        <v>130</v>
      </c>
      <c r="J18" s="215" t="s">
        <v>129</v>
      </c>
      <c r="L18" s="123"/>
    </row>
    <row r="19" spans="1:12" ht="15.75" customHeight="1" x14ac:dyDescent="0.25">
      <c r="A19" s="281" t="s">
        <v>8</v>
      </c>
      <c r="B19" s="282"/>
      <c r="C19" s="282"/>
      <c r="D19" s="282"/>
      <c r="E19" s="283"/>
      <c r="F19" s="31"/>
      <c r="G19" s="31"/>
      <c r="H19" s="31"/>
      <c r="I19" s="31"/>
      <c r="J19" s="31"/>
      <c r="L19" s="211"/>
    </row>
    <row r="20" spans="1:12" x14ac:dyDescent="0.25">
      <c r="A20" s="281" t="s">
        <v>9</v>
      </c>
      <c r="B20" s="284"/>
      <c r="C20" s="284"/>
      <c r="D20" s="284"/>
      <c r="E20" s="284"/>
      <c r="F20" s="31"/>
      <c r="G20" s="31"/>
      <c r="H20" s="31"/>
      <c r="I20" s="31"/>
      <c r="J20" s="31"/>
      <c r="L20" s="211"/>
    </row>
    <row r="21" spans="1:12" x14ac:dyDescent="0.25">
      <c r="A21" s="285" t="s">
        <v>10</v>
      </c>
      <c r="B21" s="286"/>
      <c r="C21" s="286"/>
      <c r="D21" s="286"/>
      <c r="E21" s="286"/>
      <c r="F21" s="30"/>
      <c r="G21" s="30">
        <v>0</v>
      </c>
      <c r="H21" s="30"/>
      <c r="I21" s="30">
        <v>0</v>
      </c>
      <c r="J21" s="30">
        <v>0</v>
      </c>
      <c r="L21" s="211"/>
    </row>
    <row r="22" spans="1:12" ht="12" customHeight="1" x14ac:dyDescent="0.25">
      <c r="A22" s="21"/>
      <c r="B22" s="22"/>
      <c r="C22" s="22"/>
      <c r="D22" s="22"/>
      <c r="E22" s="22"/>
      <c r="F22" s="22"/>
      <c r="G22" s="22"/>
      <c r="H22" s="22"/>
      <c r="I22" s="22"/>
      <c r="J22" s="23"/>
      <c r="K22" s="23"/>
      <c r="L22" s="23"/>
    </row>
    <row r="23" spans="1:12" ht="15" customHeight="1" x14ac:dyDescent="0.25">
      <c r="A23" s="274" t="s">
        <v>47</v>
      </c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</row>
    <row r="24" spans="1:12" ht="6.75" customHeight="1" x14ac:dyDescent="0.25">
      <c r="A24" s="21"/>
      <c r="B24" s="22"/>
      <c r="C24" s="22"/>
      <c r="D24" s="22"/>
      <c r="E24" s="22"/>
      <c r="F24" s="22"/>
      <c r="G24" s="22"/>
      <c r="H24" s="22"/>
      <c r="I24" s="22"/>
      <c r="J24" s="23"/>
      <c r="K24" s="23"/>
      <c r="L24" s="23"/>
    </row>
    <row r="25" spans="1:12" ht="22.5" customHeight="1" x14ac:dyDescent="0.25">
      <c r="A25" s="222"/>
      <c r="B25" s="223"/>
      <c r="C25" s="223"/>
      <c r="D25" s="223"/>
      <c r="E25" s="224"/>
      <c r="F25" s="214" t="s">
        <v>120</v>
      </c>
      <c r="G25" s="214" t="s">
        <v>121</v>
      </c>
      <c r="H25" s="215" t="s">
        <v>122</v>
      </c>
      <c r="I25" s="218" t="s">
        <v>130</v>
      </c>
      <c r="J25" s="215" t="s">
        <v>131</v>
      </c>
      <c r="K25" s="123"/>
      <c r="L25" s="123"/>
    </row>
    <row r="26" spans="1:12" ht="14.25" customHeight="1" x14ac:dyDescent="0.25">
      <c r="A26" s="288" t="s">
        <v>125</v>
      </c>
      <c r="B26" s="289"/>
      <c r="C26" s="289"/>
      <c r="D26" s="289"/>
      <c r="E26" s="290"/>
      <c r="F26" s="126">
        <v>11121.26</v>
      </c>
      <c r="G26" s="126">
        <v>12786</v>
      </c>
      <c r="H26" s="126">
        <v>0</v>
      </c>
      <c r="I26" s="208"/>
      <c r="J26" s="219"/>
      <c r="K26" s="209"/>
      <c r="L26" s="210"/>
    </row>
    <row r="27" spans="1:12" ht="15.75" customHeight="1" x14ac:dyDescent="0.25">
      <c r="A27" s="291" t="s">
        <v>127</v>
      </c>
      <c r="B27" s="292"/>
      <c r="C27" s="292"/>
      <c r="D27" s="292"/>
      <c r="E27" s="293"/>
      <c r="F27" s="126">
        <v>1664.63</v>
      </c>
      <c r="G27" s="126">
        <v>12786</v>
      </c>
      <c r="H27" s="126">
        <v>12786</v>
      </c>
      <c r="I27" s="126">
        <v>12786</v>
      </c>
      <c r="J27" s="226">
        <v>12786</v>
      </c>
      <c r="K27" s="209"/>
      <c r="L27" s="210"/>
    </row>
    <row r="28" spans="1:12" ht="21.75" customHeight="1" x14ac:dyDescent="0.25">
      <c r="A28" s="294" t="s">
        <v>132</v>
      </c>
      <c r="B28" s="294"/>
      <c r="C28" s="294"/>
      <c r="D28" s="294"/>
      <c r="E28" s="294"/>
      <c r="F28" s="124">
        <v>12785.88</v>
      </c>
      <c r="G28" s="216"/>
      <c r="H28" s="216"/>
      <c r="I28" s="216"/>
      <c r="J28" s="216"/>
      <c r="K28" s="148"/>
      <c r="L28" s="148"/>
    </row>
    <row r="29" spans="1:12" ht="5.25" customHeight="1" x14ac:dyDescent="0.25">
      <c r="A29" s="295"/>
      <c r="B29" s="295"/>
      <c r="C29" s="295"/>
      <c r="D29" s="295"/>
      <c r="E29" s="295"/>
      <c r="F29" s="225"/>
      <c r="K29" s="148"/>
      <c r="L29" s="148"/>
    </row>
    <row r="30" spans="1:12" ht="15" customHeight="1" x14ac:dyDescent="0.25">
      <c r="A30" s="302" t="s">
        <v>119</v>
      </c>
      <c r="B30" s="302"/>
      <c r="C30" s="302"/>
      <c r="D30" s="302"/>
      <c r="E30" s="302"/>
      <c r="F30" s="302"/>
      <c r="G30" s="302"/>
      <c r="H30" s="302"/>
      <c r="I30" s="302"/>
      <c r="J30" s="302"/>
      <c r="K30" s="220"/>
      <c r="L30" s="220"/>
    </row>
    <row r="31" spans="1:12" ht="9" customHeight="1" x14ac:dyDescent="0.25"/>
    <row r="32" spans="1:12" ht="26.25" customHeight="1" x14ac:dyDescent="0.25">
      <c r="A32" s="296"/>
      <c r="B32" s="297"/>
      <c r="C32" s="297"/>
      <c r="D32" s="297"/>
      <c r="E32" s="298"/>
      <c r="F32" s="228" t="s">
        <v>120</v>
      </c>
      <c r="G32" s="228" t="s">
        <v>121</v>
      </c>
      <c r="H32" s="228" t="s">
        <v>122</v>
      </c>
      <c r="I32" s="229" t="s">
        <v>123</v>
      </c>
      <c r="J32" s="229" t="s">
        <v>124</v>
      </c>
    </row>
    <row r="33" spans="1:12" ht="16.5" customHeight="1" x14ac:dyDescent="0.25">
      <c r="A33" s="299" t="s">
        <v>125</v>
      </c>
      <c r="B33" s="300"/>
      <c r="C33" s="300"/>
      <c r="D33" s="300"/>
      <c r="E33" s="301"/>
      <c r="F33" s="217">
        <v>0</v>
      </c>
      <c r="G33" s="217">
        <v>0</v>
      </c>
      <c r="H33" s="217">
        <v>0</v>
      </c>
      <c r="I33" s="217">
        <v>0</v>
      </c>
      <c r="J33" s="217">
        <v>0</v>
      </c>
    </row>
    <row r="34" spans="1:12" ht="17.25" customHeight="1" x14ac:dyDescent="0.25">
      <c r="A34" s="227" t="s">
        <v>7</v>
      </c>
      <c r="B34" s="227"/>
      <c r="C34" s="227"/>
      <c r="D34" s="227"/>
      <c r="E34" s="227"/>
      <c r="F34" s="216">
        <v>0</v>
      </c>
      <c r="G34" s="216">
        <v>0</v>
      </c>
      <c r="H34" s="216">
        <v>0</v>
      </c>
      <c r="I34" s="216">
        <v>0</v>
      </c>
      <c r="J34" s="216">
        <v>0</v>
      </c>
    </row>
    <row r="35" spans="1:12" ht="15.75" customHeight="1" x14ac:dyDescent="0.25">
      <c r="A35" s="299" t="s">
        <v>126</v>
      </c>
      <c r="B35" s="300"/>
      <c r="C35" s="300"/>
      <c r="D35" s="300"/>
      <c r="E35" s="301"/>
      <c r="F35" s="216">
        <v>0</v>
      </c>
      <c r="G35" s="216">
        <v>0</v>
      </c>
      <c r="H35" s="216">
        <v>0</v>
      </c>
      <c r="I35" s="216">
        <v>0</v>
      </c>
      <c r="J35" s="216">
        <v>0</v>
      </c>
    </row>
    <row r="36" spans="1:12" ht="12.75" customHeight="1" x14ac:dyDescent="0.25">
      <c r="A36" s="299" t="s">
        <v>127</v>
      </c>
      <c r="B36" s="300"/>
      <c r="C36" s="300"/>
      <c r="D36" s="300"/>
      <c r="E36" s="301"/>
      <c r="F36" s="216">
        <v>0</v>
      </c>
      <c r="G36" s="216">
        <v>0</v>
      </c>
      <c r="H36" s="216">
        <v>0</v>
      </c>
      <c r="I36" s="216">
        <v>0</v>
      </c>
      <c r="J36" s="216">
        <v>0</v>
      </c>
    </row>
    <row r="38" spans="1:12" x14ac:dyDescent="0.25">
      <c r="A38" s="221" t="s">
        <v>128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</row>
    <row r="44" spans="1:12" x14ac:dyDescent="0.25">
      <c r="A44" s="221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</row>
  </sheetData>
  <mergeCells count="23">
    <mergeCell ref="A32:E32"/>
    <mergeCell ref="A33:E33"/>
    <mergeCell ref="A35:E35"/>
    <mergeCell ref="A36:E36"/>
    <mergeCell ref="A30:J30"/>
    <mergeCell ref="A23:L23"/>
    <mergeCell ref="A26:E26"/>
    <mergeCell ref="A27:E27"/>
    <mergeCell ref="A28:E28"/>
    <mergeCell ref="A29:E29"/>
    <mergeCell ref="A19:E19"/>
    <mergeCell ref="A20:E20"/>
    <mergeCell ref="A21:E21"/>
    <mergeCell ref="A13:E13"/>
    <mergeCell ref="A14:E14"/>
    <mergeCell ref="A12:E12"/>
    <mergeCell ref="A5:L5"/>
    <mergeCell ref="A16:L16"/>
    <mergeCell ref="A1:L1"/>
    <mergeCell ref="A3:L3"/>
    <mergeCell ref="A8:E8"/>
    <mergeCell ref="A9:E9"/>
    <mergeCell ref="A10:E10"/>
  </mergeCells>
  <pageMargins left="0.25" right="0.25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8"/>
  <sheetViews>
    <sheetView topLeftCell="A49" zoomScale="118" zoomScaleNormal="118" workbookViewId="0">
      <selection activeCell="J22" sqref="J22"/>
    </sheetView>
  </sheetViews>
  <sheetFormatPr defaultRowHeight="15" x14ac:dyDescent="0.25"/>
  <cols>
    <col min="1" max="1" width="4.7109375" customWidth="1"/>
    <col min="2" max="2" width="6.5703125" customWidth="1"/>
    <col min="3" max="3" width="1.85546875" hidden="1" customWidth="1"/>
    <col min="4" max="4" width="35" customWidth="1"/>
    <col min="5" max="5" width="0.28515625" customWidth="1"/>
    <col min="6" max="6" width="14.85546875" customWidth="1"/>
    <col min="7" max="8" width="14.42578125" customWidth="1"/>
    <col min="9" max="9" width="15" customWidth="1"/>
    <col min="10" max="10" width="15.5703125" customWidth="1"/>
    <col min="11" max="11" width="12.85546875" style="205" hidden="1" customWidth="1"/>
  </cols>
  <sheetData>
    <row r="1" spans="1:11" ht="42" customHeight="1" x14ac:dyDescent="0.25">
      <c r="A1" s="274" t="s">
        <v>115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201"/>
    </row>
    <row r="3" spans="1:11" ht="15.75" x14ac:dyDescent="0.25">
      <c r="A3" s="274" t="s">
        <v>31</v>
      </c>
      <c r="B3" s="274"/>
      <c r="C3" s="274"/>
      <c r="D3" s="274"/>
      <c r="E3" s="274"/>
      <c r="F3" s="274"/>
      <c r="G3" s="274"/>
      <c r="H3" s="274"/>
      <c r="I3" s="274"/>
      <c r="J3" s="277"/>
      <c r="K3" s="277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4"/>
      <c r="J4" s="5"/>
      <c r="K4" s="202"/>
    </row>
    <row r="5" spans="1:11" ht="18" customHeight="1" x14ac:dyDescent="0.25">
      <c r="A5" s="274" t="s">
        <v>14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</row>
    <row r="6" spans="1:11" ht="18" x14ac:dyDescent="0.25">
      <c r="A6" s="4"/>
      <c r="B6" s="4"/>
      <c r="C6" s="4"/>
      <c r="D6" s="4"/>
      <c r="E6" s="4"/>
      <c r="F6" s="4"/>
      <c r="G6" s="4"/>
      <c r="H6" s="4"/>
      <c r="I6" s="4"/>
      <c r="J6" s="5"/>
      <c r="K6" s="202"/>
    </row>
    <row r="7" spans="1:11" ht="15.75" x14ac:dyDescent="0.25">
      <c r="A7" s="274" t="s">
        <v>134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</row>
    <row r="8" spans="1:11" ht="18" x14ac:dyDescent="0.25">
      <c r="A8" s="4"/>
      <c r="B8" s="4"/>
      <c r="C8" s="4"/>
      <c r="D8" s="4"/>
      <c r="E8" s="4"/>
      <c r="F8" s="4"/>
      <c r="G8" s="4"/>
      <c r="H8" s="4"/>
      <c r="I8" s="4"/>
      <c r="J8" s="5"/>
      <c r="K8" s="202"/>
    </row>
    <row r="9" spans="1:11" ht="38.25" x14ac:dyDescent="0.25">
      <c r="A9" s="20" t="s">
        <v>15</v>
      </c>
      <c r="B9" s="19" t="s">
        <v>16</v>
      </c>
      <c r="C9" s="248"/>
      <c r="D9" s="19" t="s">
        <v>13</v>
      </c>
      <c r="E9" s="3"/>
      <c r="F9" s="73" t="s">
        <v>120</v>
      </c>
      <c r="G9" s="73" t="s">
        <v>121</v>
      </c>
      <c r="H9" s="73" t="s">
        <v>122</v>
      </c>
      <c r="I9" s="73" t="s">
        <v>130</v>
      </c>
      <c r="J9" s="73" t="s">
        <v>124</v>
      </c>
      <c r="K9" s="203"/>
    </row>
    <row r="10" spans="1:11" ht="15.75" customHeight="1" x14ac:dyDescent="0.25">
      <c r="A10" s="38">
        <v>6</v>
      </c>
      <c r="B10" s="45"/>
      <c r="C10" s="249"/>
      <c r="D10" s="38" t="s">
        <v>18</v>
      </c>
      <c r="E10" s="58"/>
      <c r="F10" s="198"/>
      <c r="G10" s="59"/>
      <c r="H10" s="59"/>
      <c r="I10" s="60"/>
      <c r="J10" s="74"/>
      <c r="K10" s="60"/>
    </row>
    <row r="11" spans="1:11" ht="15.75" customHeight="1" x14ac:dyDescent="0.25">
      <c r="A11" s="32"/>
      <c r="B11" s="256">
        <v>63</v>
      </c>
      <c r="C11" s="250"/>
      <c r="D11" s="33" t="s">
        <v>135</v>
      </c>
      <c r="E11" s="127"/>
      <c r="F11" s="128">
        <f>F12</f>
        <v>444748.15</v>
      </c>
      <c r="G11" s="128">
        <f>G12</f>
        <v>546273.04</v>
      </c>
      <c r="H11" s="128">
        <f t="shared" ref="H11:J11" si="0">H12</f>
        <v>546273.04</v>
      </c>
      <c r="I11" s="128">
        <f t="shared" si="0"/>
        <v>546273.04</v>
      </c>
      <c r="J11" s="128">
        <f t="shared" si="0"/>
        <v>546273.04</v>
      </c>
      <c r="K11" s="128"/>
    </row>
    <row r="12" spans="1:11" ht="25.5" x14ac:dyDescent="0.25">
      <c r="A12" s="11"/>
      <c r="B12" s="46" t="s">
        <v>61</v>
      </c>
      <c r="C12" s="15"/>
      <c r="D12" s="15" t="s">
        <v>44</v>
      </c>
      <c r="E12" s="129"/>
      <c r="F12" s="130">
        <v>444748.15</v>
      </c>
      <c r="G12" s="130">
        <v>546273.04</v>
      </c>
      <c r="H12" s="130">
        <v>546273.04</v>
      </c>
      <c r="I12" s="130">
        <v>546273.04</v>
      </c>
      <c r="J12" s="130">
        <v>546273.04</v>
      </c>
      <c r="K12" s="130"/>
    </row>
    <row r="13" spans="1:11" x14ac:dyDescent="0.25">
      <c r="A13" s="70"/>
      <c r="B13" s="71">
        <v>63</v>
      </c>
      <c r="C13" s="251"/>
      <c r="D13" s="72" t="s">
        <v>63</v>
      </c>
      <c r="E13" s="131"/>
      <c r="F13" s="132">
        <f>SUM(F14)</f>
        <v>47529.94</v>
      </c>
      <c r="G13" s="132">
        <f>SUM(G14)</f>
        <v>57458</v>
      </c>
      <c r="H13" s="132">
        <f t="shared" ref="H13:J13" si="1">SUM(H14)</f>
        <v>57458</v>
      </c>
      <c r="I13" s="132">
        <f t="shared" si="1"/>
        <v>57458</v>
      </c>
      <c r="J13" s="132">
        <f t="shared" si="1"/>
        <v>57458</v>
      </c>
      <c r="K13" s="132"/>
    </row>
    <row r="14" spans="1:11" ht="25.5" x14ac:dyDescent="0.25">
      <c r="A14" s="11"/>
      <c r="B14" s="46" t="s">
        <v>61</v>
      </c>
      <c r="C14" s="15"/>
      <c r="D14" s="15" t="s">
        <v>44</v>
      </c>
      <c r="E14" s="129"/>
      <c r="F14" s="130">
        <v>47529.94</v>
      </c>
      <c r="G14" s="130">
        <v>57458</v>
      </c>
      <c r="H14" s="130">
        <v>57458</v>
      </c>
      <c r="I14" s="130">
        <v>57458</v>
      </c>
      <c r="J14" s="130">
        <v>57458</v>
      </c>
      <c r="K14" s="130"/>
    </row>
    <row r="15" spans="1:11" x14ac:dyDescent="0.25">
      <c r="A15" s="34"/>
      <c r="B15" s="146">
        <v>64</v>
      </c>
      <c r="C15" s="83"/>
      <c r="D15" s="36" t="s">
        <v>51</v>
      </c>
      <c r="E15" s="133"/>
      <c r="F15" s="134">
        <v>7601.4</v>
      </c>
      <c r="G15" s="134">
        <v>13745</v>
      </c>
      <c r="H15" s="134">
        <v>13745</v>
      </c>
      <c r="I15" s="134">
        <v>13745</v>
      </c>
      <c r="J15" s="134">
        <v>13745</v>
      </c>
      <c r="K15" s="134"/>
    </row>
    <row r="16" spans="1:11" x14ac:dyDescent="0.25">
      <c r="A16" s="34"/>
      <c r="B16" s="146" t="s">
        <v>61</v>
      </c>
      <c r="C16" s="83"/>
      <c r="D16" s="147" t="s">
        <v>50</v>
      </c>
      <c r="E16" s="133"/>
      <c r="F16" s="134"/>
      <c r="G16" s="134"/>
      <c r="H16" s="134"/>
      <c r="I16" s="134"/>
      <c r="J16" s="134"/>
      <c r="K16" s="134"/>
    </row>
    <row r="17" spans="1:11" x14ac:dyDescent="0.25">
      <c r="A17" s="34"/>
      <c r="B17" s="146">
        <v>65</v>
      </c>
      <c r="C17" s="83"/>
      <c r="D17" s="35" t="s">
        <v>49</v>
      </c>
      <c r="E17" s="133"/>
      <c r="F17" s="134">
        <v>7601.4</v>
      </c>
      <c r="G17" s="134">
        <v>13745</v>
      </c>
      <c r="H17" s="134">
        <v>13745</v>
      </c>
      <c r="I17" s="134">
        <v>13745</v>
      </c>
      <c r="J17" s="134">
        <v>13745</v>
      </c>
      <c r="K17" s="134"/>
    </row>
    <row r="18" spans="1:11" ht="33.75" x14ac:dyDescent="0.25">
      <c r="A18" s="12"/>
      <c r="B18" s="44" t="s">
        <v>61</v>
      </c>
      <c r="C18" s="13"/>
      <c r="D18" s="67" t="s">
        <v>52</v>
      </c>
      <c r="E18" s="129"/>
      <c r="F18" s="130">
        <v>7601.4</v>
      </c>
      <c r="G18" s="130">
        <v>13745</v>
      </c>
      <c r="H18" s="130">
        <v>13745</v>
      </c>
      <c r="I18" s="130">
        <v>13745</v>
      </c>
      <c r="J18" s="130">
        <v>13745</v>
      </c>
      <c r="K18" s="130"/>
    </row>
    <row r="19" spans="1:11" x14ac:dyDescent="0.25">
      <c r="A19" s="35"/>
      <c r="B19" s="47">
        <v>66</v>
      </c>
      <c r="C19" s="91"/>
      <c r="D19" s="35" t="s">
        <v>49</v>
      </c>
      <c r="E19" s="135"/>
      <c r="F19" s="136">
        <f>F20</f>
        <v>0</v>
      </c>
      <c r="G19" s="136">
        <f>G20</f>
        <v>536</v>
      </c>
      <c r="H19" s="136">
        <f t="shared" ref="H19:J19" si="2">H20</f>
        <v>536</v>
      </c>
      <c r="I19" s="136">
        <f t="shared" si="2"/>
        <v>536</v>
      </c>
      <c r="J19" s="136">
        <f t="shared" si="2"/>
        <v>536</v>
      </c>
      <c r="K19" s="125"/>
    </row>
    <row r="20" spans="1:11" ht="25.5" x14ac:dyDescent="0.25">
      <c r="A20" s="12"/>
      <c r="B20" s="44" t="s">
        <v>61</v>
      </c>
      <c r="C20" s="13"/>
      <c r="D20" s="37" t="s">
        <v>53</v>
      </c>
      <c r="E20" s="129"/>
      <c r="F20" s="130">
        <v>0</v>
      </c>
      <c r="G20" s="130">
        <v>536</v>
      </c>
      <c r="H20" s="130">
        <v>536</v>
      </c>
      <c r="I20" s="130">
        <v>536</v>
      </c>
      <c r="J20" s="130">
        <v>536</v>
      </c>
      <c r="K20" s="130"/>
    </row>
    <row r="21" spans="1:11" x14ac:dyDescent="0.25">
      <c r="A21" s="35"/>
      <c r="B21" s="47">
        <v>66</v>
      </c>
      <c r="C21" s="91"/>
      <c r="D21" s="36" t="s">
        <v>54</v>
      </c>
      <c r="E21" s="137"/>
      <c r="F21" s="136">
        <f>F22</f>
        <v>0</v>
      </c>
      <c r="G21" s="136">
        <f>G22</f>
        <v>465</v>
      </c>
      <c r="H21" s="136">
        <f t="shared" ref="H21:J21" si="3">H22</f>
        <v>465</v>
      </c>
      <c r="I21" s="136">
        <f t="shared" si="3"/>
        <v>465</v>
      </c>
      <c r="J21" s="136">
        <f t="shared" si="3"/>
        <v>465</v>
      </c>
      <c r="K21" s="136"/>
    </row>
    <row r="22" spans="1:11" ht="25.5" x14ac:dyDescent="0.25">
      <c r="A22" s="12"/>
      <c r="B22" s="44" t="s">
        <v>61</v>
      </c>
      <c r="C22" s="13"/>
      <c r="D22" s="37" t="s">
        <v>53</v>
      </c>
      <c r="E22" s="129"/>
      <c r="F22" s="130">
        <v>0</v>
      </c>
      <c r="G22" s="130">
        <v>465</v>
      </c>
      <c r="H22" s="130">
        <v>465</v>
      </c>
      <c r="I22" s="130">
        <v>465</v>
      </c>
      <c r="J22" s="130">
        <v>465</v>
      </c>
      <c r="K22" s="130"/>
    </row>
    <row r="23" spans="1:11" x14ac:dyDescent="0.25">
      <c r="A23" s="91"/>
      <c r="B23" s="44">
        <v>922</v>
      </c>
      <c r="C23" s="91"/>
      <c r="D23" s="92"/>
      <c r="E23" s="139"/>
      <c r="F23" s="141">
        <v>199</v>
      </c>
      <c r="G23" s="141">
        <v>199</v>
      </c>
      <c r="H23" s="141">
        <v>199</v>
      </c>
      <c r="I23" s="141">
        <v>199</v>
      </c>
      <c r="J23" s="141">
        <v>199</v>
      </c>
      <c r="K23" s="141"/>
    </row>
    <row r="24" spans="1:11" x14ac:dyDescent="0.25">
      <c r="A24" s="12"/>
      <c r="B24" s="44">
        <v>922</v>
      </c>
      <c r="C24" s="93"/>
      <c r="D24" s="37" t="s">
        <v>64</v>
      </c>
      <c r="E24" s="129"/>
      <c r="F24" s="125">
        <v>12587</v>
      </c>
      <c r="G24" s="125">
        <v>12587</v>
      </c>
      <c r="H24" s="125">
        <v>12587</v>
      </c>
      <c r="I24" s="125">
        <v>12587</v>
      </c>
      <c r="J24" s="125">
        <v>12587</v>
      </c>
      <c r="K24" s="125"/>
    </row>
    <row r="25" spans="1:11" x14ac:dyDescent="0.25">
      <c r="A25" s="35"/>
      <c r="B25" s="47">
        <v>67</v>
      </c>
      <c r="C25" s="91"/>
      <c r="D25" s="36" t="s">
        <v>60</v>
      </c>
      <c r="E25" s="142"/>
      <c r="F25" s="134">
        <f>F26</f>
        <v>4295.54</v>
      </c>
      <c r="G25" s="134">
        <f>G26</f>
        <v>1212.55</v>
      </c>
      <c r="H25" s="134">
        <f t="shared" ref="H25:J25" si="4">H26</f>
        <v>1212.55</v>
      </c>
      <c r="I25" s="134">
        <f t="shared" si="4"/>
        <v>1212.55</v>
      </c>
      <c r="J25" s="134">
        <f t="shared" si="4"/>
        <v>1212.55</v>
      </c>
      <c r="K25" s="134"/>
    </row>
    <row r="26" spans="1:11" x14ac:dyDescent="0.25">
      <c r="A26" s="12"/>
      <c r="B26" s="44" t="s">
        <v>61</v>
      </c>
      <c r="C26" s="13"/>
      <c r="D26" s="15" t="s">
        <v>83</v>
      </c>
      <c r="E26" s="129"/>
      <c r="F26" s="130">
        <v>4295.54</v>
      </c>
      <c r="G26" s="130">
        <v>1212.55</v>
      </c>
      <c r="H26" s="130">
        <v>1212.55</v>
      </c>
      <c r="I26" s="130">
        <v>1212.55</v>
      </c>
      <c r="J26" s="130">
        <v>1212.55</v>
      </c>
      <c r="K26" s="130"/>
    </row>
    <row r="27" spans="1:11" x14ac:dyDescent="0.25">
      <c r="A27" s="66" t="s">
        <v>61</v>
      </c>
      <c r="B27" s="257">
        <v>67</v>
      </c>
      <c r="C27" s="252"/>
      <c r="D27" s="54" t="s">
        <v>78</v>
      </c>
      <c r="E27" s="143"/>
      <c r="F27" s="144">
        <f>F28</f>
        <v>66680.100000000006</v>
      </c>
      <c r="G27" s="144">
        <f>G28</f>
        <v>60310.28</v>
      </c>
      <c r="H27" s="144">
        <f t="shared" ref="H27:J27" si="5">H28</f>
        <v>59341.279999999999</v>
      </c>
      <c r="I27" s="144">
        <f t="shared" si="5"/>
        <v>59341.279999999999</v>
      </c>
      <c r="J27" s="144">
        <f t="shared" si="5"/>
        <v>59241.279999999999</v>
      </c>
      <c r="K27" s="144"/>
    </row>
    <row r="28" spans="1:11" ht="25.5" x14ac:dyDescent="0.25">
      <c r="A28" s="15"/>
      <c r="B28" s="46" t="s">
        <v>61</v>
      </c>
      <c r="C28" s="15"/>
      <c r="D28" s="15" t="s">
        <v>84</v>
      </c>
      <c r="E28" s="129"/>
      <c r="F28" s="130">
        <v>66680.100000000006</v>
      </c>
      <c r="G28" s="130">
        <v>60310.28</v>
      </c>
      <c r="H28" s="130">
        <v>59341.279999999999</v>
      </c>
      <c r="I28" s="130">
        <v>59341.279999999999</v>
      </c>
      <c r="J28" s="130">
        <v>59241.279999999999</v>
      </c>
      <c r="K28" s="130"/>
    </row>
    <row r="29" spans="1:11" ht="15.75" x14ac:dyDescent="0.25">
      <c r="A29" s="38"/>
      <c r="B29" s="49"/>
      <c r="C29" s="253"/>
      <c r="D29" s="39" t="s">
        <v>55</v>
      </c>
      <c r="E29" s="145"/>
      <c r="F29" s="145">
        <f>F11+F13+F15+F19+F21+F23+F24+F25+F27</f>
        <v>583641.13</v>
      </c>
      <c r="G29" s="145">
        <f>G11+G13+G15+G19+G21+G23+G24+G25+G27</f>
        <v>692785.87000000011</v>
      </c>
      <c r="H29" s="145">
        <f t="shared" ref="H29:J29" si="6">H11+H13+H15+H19+H21+H23+H24+H25+H27</f>
        <v>691816.87000000011</v>
      </c>
      <c r="I29" s="145">
        <f t="shared" si="6"/>
        <v>691816.87000000011</v>
      </c>
      <c r="J29" s="145">
        <f t="shared" si="6"/>
        <v>691716.87000000011</v>
      </c>
      <c r="K29" s="145"/>
    </row>
    <row r="31" spans="1:11" ht="15.75" x14ac:dyDescent="0.25">
      <c r="A31" s="274"/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spans="1:11" ht="18" x14ac:dyDescent="0.25">
      <c r="A32" s="4"/>
      <c r="B32" s="4"/>
      <c r="C32" s="4"/>
      <c r="D32" s="4"/>
      <c r="E32" s="4"/>
      <c r="F32" s="4"/>
      <c r="G32" s="4"/>
      <c r="H32" s="4"/>
      <c r="I32" s="4"/>
      <c r="J32" s="5"/>
      <c r="K32" s="202"/>
    </row>
    <row r="33" spans="1:14" ht="38.25" x14ac:dyDescent="0.25">
      <c r="A33" s="20" t="s">
        <v>15</v>
      </c>
      <c r="B33" s="19" t="s">
        <v>16</v>
      </c>
      <c r="C33" s="248"/>
      <c r="D33" s="19" t="s">
        <v>20</v>
      </c>
      <c r="E33" s="3"/>
      <c r="F33" s="73" t="s">
        <v>120</v>
      </c>
      <c r="G33" s="73" t="s">
        <v>121</v>
      </c>
      <c r="H33" s="73" t="s">
        <v>122</v>
      </c>
      <c r="I33" s="73" t="s">
        <v>130</v>
      </c>
      <c r="J33" s="73" t="s">
        <v>124</v>
      </c>
      <c r="K33" s="203"/>
    </row>
    <row r="34" spans="1:14" ht="15.75" customHeight="1" x14ac:dyDescent="0.25">
      <c r="A34" s="38">
        <v>3</v>
      </c>
      <c r="B34" s="38"/>
      <c r="C34" s="254"/>
      <c r="D34" s="38" t="s">
        <v>21</v>
      </c>
      <c r="E34" s="40"/>
      <c r="F34" s="40"/>
      <c r="G34" s="41"/>
      <c r="H34" s="41"/>
      <c r="I34" s="41"/>
      <c r="J34" s="41"/>
      <c r="K34" s="59"/>
    </row>
    <row r="35" spans="1:14" ht="15.75" customHeight="1" x14ac:dyDescent="0.25">
      <c r="A35" s="33"/>
      <c r="B35" s="33"/>
      <c r="C35" s="250"/>
      <c r="D35" s="33" t="s">
        <v>152</v>
      </c>
      <c r="E35" s="135"/>
      <c r="F35" s="128">
        <f>SUM(F36:F39)</f>
        <v>450672.09</v>
      </c>
      <c r="G35" s="128">
        <f>SUM(G36:G39)</f>
        <v>505066.04</v>
      </c>
      <c r="H35" s="128">
        <f>SUM(H36:H39)</f>
        <v>505066.04</v>
      </c>
      <c r="I35" s="128">
        <f t="shared" ref="I35:J35" si="7">SUM(I36:I39)</f>
        <v>505066.04</v>
      </c>
      <c r="J35" s="128">
        <f t="shared" si="7"/>
        <v>505066.04</v>
      </c>
      <c r="K35" s="128"/>
    </row>
    <row r="36" spans="1:14" x14ac:dyDescent="0.25">
      <c r="A36" s="12"/>
      <c r="B36" s="44">
        <v>31</v>
      </c>
      <c r="C36" s="13"/>
      <c r="D36" s="12" t="s">
        <v>22</v>
      </c>
      <c r="E36" s="129"/>
      <c r="F36" s="129">
        <v>403222.28</v>
      </c>
      <c r="G36" s="130">
        <v>421584</v>
      </c>
      <c r="H36" s="130">
        <v>421584</v>
      </c>
      <c r="I36" s="130">
        <v>421584</v>
      </c>
      <c r="J36" s="130">
        <v>421584</v>
      </c>
      <c r="K36" s="128"/>
    </row>
    <row r="37" spans="1:14" x14ac:dyDescent="0.25">
      <c r="A37" s="12"/>
      <c r="B37" s="44">
        <v>32</v>
      </c>
      <c r="C37" s="13"/>
      <c r="D37" s="12" t="s">
        <v>34</v>
      </c>
      <c r="E37" s="129"/>
      <c r="F37" s="129">
        <v>44596.83</v>
      </c>
      <c r="G37" s="130">
        <v>82918</v>
      </c>
      <c r="H37" s="130">
        <v>82918</v>
      </c>
      <c r="I37" s="130">
        <v>82918</v>
      </c>
      <c r="J37" s="130">
        <v>82918</v>
      </c>
      <c r="K37" s="128"/>
      <c r="N37" s="111"/>
    </row>
    <row r="38" spans="1:14" x14ac:dyDescent="0.25">
      <c r="A38" s="12"/>
      <c r="B38" s="44">
        <v>34</v>
      </c>
      <c r="C38" s="13"/>
      <c r="D38" s="12" t="s">
        <v>56</v>
      </c>
      <c r="E38" s="129"/>
      <c r="F38" s="129">
        <v>2852.98</v>
      </c>
      <c r="G38" s="130">
        <v>332</v>
      </c>
      <c r="H38" s="130">
        <v>332</v>
      </c>
      <c r="I38" s="130">
        <v>332</v>
      </c>
      <c r="J38" s="130">
        <v>332</v>
      </c>
      <c r="K38" s="128"/>
    </row>
    <row r="39" spans="1:14" x14ac:dyDescent="0.25">
      <c r="A39" s="12"/>
      <c r="B39" s="44">
        <v>38</v>
      </c>
      <c r="C39" s="13"/>
      <c r="D39" s="12" t="s">
        <v>111</v>
      </c>
      <c r="E39" s="129"/>
      <c r="F39" s="129">
        <v>0</v>
      </c>
      <c r="G39" s="130">
        <v>232.04</v>
      </c>
      <c r="H39" s="130">
        <v>232.04</v>
      </c>
      <c r="I39" s="130">
        <v>232.04</v>
      </c>
      <c r="J39" s="130">
        <v>232.04</v>
      </c>
      <c r="K39" s="128"/>
    </row>
    <row r="40" spans="1:14" ht="25.5" x14ac:dyDescent="0.25">
      <c r="A40" s="12"/>
      <c r="B40" s="44">
        <v>42</v>
      </c>
      <c r="C40" s="13"/>
      <c r="D40" s="37" t="s">
        <v>23</v>
      </c>
      <c r="E40" s="129"/>
      <c r="F40" s="140">
        <v>5197.43</v>
      </c>
      <c r="G40" s="125">
        <v>6902</v>
      </c>
      <c r="H40" s="125">
        <v>6902</v>
      </c>
      <c r="I40" s="125">
        <v>6902</v>
      </c>
      <c r="J40" s="125">
        <v>6902</v>
      </c>
      <c r="K40" s="128"/>
    </row>
    <row r="41" spans="1:14" x14ac:dyDescent="0.25">
      <c r="A41" s="34"/>
      <c r="B41" s="48"/>
      <c r="C41" s="83"/>
      <c r="D41" s="72" t="s">
        <v>63</v>
      </c>
      <c r="E41" s="115"/>
      <c r="F41" s="136">
        <f>SUM(F42:F43)</f>
        <v>47529.94</v>
      </c>
      <c r="G41" s="136">
        <f>SUM(G42:G43)</f>
        <v>57458</v>
      </c>
      <c r="H41" s="136">
        <f>SUM(H42:H43)</f>
        <v>57458</v>
      </c>
      <c r="I41" s="136">
        <f t="shared" ref="I41:J41" si="8">SUM(I42:I43)</f>
        <v>57458</v>
      </c>
      <c r="J41" s="136">
        <f t="shared" si="8"/>
        <v>57458</v>
      </c>
      <c r="K41" s="128"/>
    </row>
    <row r="42" spans="1:14" x14ac:dyDescent="0.25">
      <c r="A42" s="82"/>
      <c r="B42" s="84">
        <v>31</v>
      </c>
      <c r="C42" s="83"/>
      <c r="D42" s="94" t="s">
        <v>22</v>
      </c>
      <c r="E42" s="116"/>
      <c r="F42" s="129">
        <v>42971.75</v>
      </c>
      <c r="G42" s="130">
        <v>52081</v>
      </c>
      <c r="H42" s="130">
        <v>52081</v>
      </c>
      <c r="I42" s="130">
        <v>52081</v>
      </c>
      <c r="J42" s="130">
        <v>52081</v>
      </c>
      <c r="K42" s="128"/>
    </row>
    <row r="43" spans="1:14" x14ac:dyDescent="0.25">
      <c r="A43" s="12"/>
      <c r="B43" s="44">
        <v>32</v>
      </c>
      <c r="C43" s="13"/>
      <c r="D43" s="37" t="s">
        <v>34</v>
      </c>
      <c r="E43" s="112"/>
      <c r="F43" s="129">
        <v>4558.1899999999996</v>
      </c>
      <c r="G43" s="130">
        <v>5377</v>
      </c>
      <c r="H43" s="130">
        <v>5377</v>
      </c>
      <c r="I43" s="130">
        <v>5377</v>
      </c>
      <c r="J43" s="130">
        <v>5377</v>
      </c>
      <c r="K43" s="128"/>
    </row>
    <row r="44" spans="1:14" ht="25.5" x14ac:dyDescent="0.25">
      <c r="A44" s="14"/>
      <c r="B44" s="64">
        <v>42</v>
      </c>
      <c r="C44" s="14"/>
      <c r="D44" s="37" t="s">
        <v>23</v>
      </c>
      <c r="E44" s="112"/>
      <c r="F44" s="129">
        <f>E44/7.5345</f>
        <v>0</v>
      </c>
      <c r="G44" s="130">
        <v>0</v>
      </c>
      <c r="H44" s="130">
        <v>0</v>
      </c>
      <c r="I44" s="130">
        <v>0</v>
      </c>
      <c r="J44" s="130">
        <v>0</v>
      </c>
      <c r="K44" s="128"/>
    </row>
    <row r="45" spans="1:14" ht="22.5" x14ac:dyDescent="0.25">
      <c r="A45" s="14"/>
      <c r="B45" s="193"/>
      <c r="C45" s="14"/>
      <c r="D45" s="192" t="s">
        <v>117</v>
      </c>
      <c r="E45" s="112"/>
      <c r="F45" s="136">
        <f>F46</f>
        <v>4921.13</v>
      </c>
      <c r="G45" s="125">
        <f t="shared" ref="G45:H45" si="9">G46</f>
        <v>5309</v>
      </c>
      <c r="H45" s="125">
        <f t="shared" si="9"/>
        <v>5309</v>
      </c>
      <c r="I45" s="125">
        <f t="shared" ref="I45" si="10">I46</f>
        <v>5309</v>
      </c>
      <c r="J45" s="125">
        <f t="shared" ref="J45" si="11">J46</f>
        <v>5309</v>
      </c>
      <c r="K45" s="128"/>
    </row>
    <row r="46" spans="1:14" x14ac:dyDescent="0.25">
      <c r="A46" s="14"/>
      <c r="B46" s="64">
        <v>32</v>
      </c>
      <c r="C46" s="14"/>
      <c r="D46" s="37" t="s">
        <v>34</v>
      </c>
      <c r="E46" s="112"/>
      <c r="F46" s="129">
        <v>4921.13</v>
      </c>
      <c r="G46" s="130">
        <v>5309</v>
      </c>
      <c r="H46" s="130">
        <v>5309</v>
      </c>
      <c r="I46" s="130">
        <v>5309</v>
      </c>
      <c r="J46" s="130">
        <v>5309</v>
      </c>
      <c r="K46" s="128"/>
    </row>
    <row r="47" spans="1:14" x14ac:dyDescent="0.25">
      <c r="A47" s="51"/>
      <c r="B47" s="52"/>
      <c r="C47" s="62"/>
      <c r="D47" s="54" t="s">
        <v>51</v>
      </c>
      <c r="E47" s="115"/>
      <c r="F47" s="136">
        <f>SUM(F48:F49)</f>
        <v>7601.4</v>
      </c>
      <c r="G47" s="136">
        <f>SUM(G48:G49)</f>
        <v>26332</v>
      </c>
      <c r="H47" s="136">
        <f>SUM(H48:H49)</f>
        <v>26332</v>
      </c>
      <c r="I47" s="136">
        <f t="shared" ref="I47:J47" si="12">SUM(I48:I49)</f>
        <v>26332</v>
      </c>
      <c r="J47" s="136">
        <f t="shared" si="12"/>
        <v>26332</v>
      </c>
      <c r="K47" s="128"/>
    </row>
    <row r="48" spans="1:14" x14ac:dyDescent="0.25">
      <c r="A48" s="61"/>
      <c r="B48" s="63">
        <v>32</v>
      </c>
      <c r="C48" s="62"/>
      <c r="D48" s="37" t="s">
        <v>34</v>
      </c>
      <c r="E48" s="116"/>
      <c r="F48" s="129">
        <v>7601.4</v>
      </c>
      <c r="G48" s="195">
        <v>25005</v>
      </c>
      <c r="H48" s="195">
        <v>25005</v>
      </c>
      <c r="I48" s="195">
        <v>25005</v>
      </c>
      <c r="J48" s="195">
        <v>25005</v>
      </c>
      <c r="K48" s="128"/>
    </row>
    <row r="49" spans="1:11" ht="25.5" x14ac:dyDescent="0.25">
      <c r="A49" s="14"/>
      <c r="B49" s="64">
        <v>42</v>
      </c>
      <c r="C49" s="14"/>
      <c r="D49" s="37" t="s">
        <v>23</v>
      </c>
      <c r="E49" s="112"/>
      <c r="F49" s="129">
        <f t="shared" ref="F49:F53" si="13">E49/7.5345</f>
        <v>0</v>
      </c>
      <c r="G49" s="130">
        <v>1327</v>
      </c>
      <c r="H49" s="130">
        <v>1327</v>
      </c>
      <c r="I49" s="130">
        <v>1327</v>
      </c>
      <c r="J49" s="130">
        <v>1327</v>
      </c>
      <c r="K49" s="128"/>
    </row>
    <row r="50" spans="1:11" x14ac:dyDescent="0.25">
      <c r="A50" s="35"/>
      <c r="B50" s="47"/>
      <c r="C50" s="91"/>
      <c r="D50" s="36" t="s">
        <v>49</v>
      </c>
      <c r="E50" s="114"/>
      <c r="F50" s="138">
        <f t="shared" si="13"/>
        <v>0</v>
      </c>
      <c r="G50" s="136">
        <f>G51</f>
        <v>735</v>
      </c>
      <c r="H50" s="136">
        <f>H51</f>
        <v>735</v>
      </c>
      <c r="I50" s="136">
        <f t="shared" ref="I50:J50" si="14">I51</f>
        <v>735</v>
      </c>
      <c r="J50" s="136">
        <f t="shared" si="14"/>
        <v>735</v>
      </c>
      <c r="K50" s="128"/>
    </row>
    <row r="51" spans="1:11" x14ac:dyDescent="0.25">
      <c r="A51" s="14"/>
      <c r="B51" s="50">
        <v>32</v>
      </c>
      <c r="C51" s="14"/>
      <c r="D51" s="37" t="s">
        <v>34</v>
      </c>
      <c r="E51" s="112"/>
      <c r="F51" s="129">
        <f t="shared" si="13"/>
        <v>0</v>
      </c>
      <c r="G51" s="130">
        <v>735</v>
      </c>
      <c r="H51" s="130">
        <v>735</v>
      </c>
      <c r="I51" s="130">
        <v>735</v>
      </c>
      <c r="J51" s="130">
        <v>735</v>
      </c>
      <c r="K51" s="128"/>
    </row>
    <row r="52" spans="1:11" x14ac:dyDescent="0.25">
      <c r="A52" s="55"/>
      <c r="B52" s="53"/>
      <c r="C52" s="62"/>
      <c r="D52" s="54" t="s">
        <v>59</v>
      </c>
      <c r="E52" s="114"/>
      <c r="F52" s="138">
        <v>0</v>
      </c>
      <c r="G52" s="136">
        <f>G53</f>
        <v>465</v>
      </c>
      <c r="H52" s="136">
        <f>H53</f>
        <v>465</v>
      </c>
      <c r="I52" s="136">
        <f t="shared" ref="I52:J52" si="15">I53</f>
        <v>465</v>
      </c>
      <c r="J52" s="136">
        <f t="shared" si="15"/>
        <v>465</v>
      </c>
      <c r="K52" s="128"/>
    </row>
    <row r="53" spans="1:11" x14ac:dyDescent="0.25">
      <c r="A53" s="14"/>
      <c r="B53" s="50">
        <v>32</v>
      </c>
      <c r="C53" s="14"/>
      <c r="D53" s="37" t="s">
        <v>34</v>
      </c>
      <c r="E53" s="112"/>
      <c r="F53" s="129">
        <f t="shared" si="13"/>
        <v>0</v>
      </c>
      <c r="G53" s="130">
        <v>465</v>
      </c>
      <c r="H53" s="130">
        <v>465</v>
      </c>
      <c r="I53" s="130">
        <v>465</v>
      </c>
      <c r="J53" s="130">
        <v>465</v>
      </c>
      <c r="K53" s="128"/>
    </row>
    <row r="54" spans="1:11" x14ac:dyDescent="0.25">
      <c r="A54" s="51"/>
      <c r="B54" s="65"/>
      <c r="C54" s="255"/>
      <c r="D54" s="54" t="s">
        <v>60</v>
      </c>
      <c r="E54" s="115"/>
      <c r="F54" s="142">
        <f>F55</f>
        <v>4295.54</v>
      </c>
      <c r="G54" s="142">
        <f>G55</f>
        <v>1212.55</v>
      </c>
      <c r="H54" s="142">
        <f>H55</f>
        <v>1212.55</v>
      </c>
      <c r="I54" s="142">
        <f t="shared" ref="I54:J54" si="16">I55</f>
        <v>1212.55</v>
      </c>
      <c r="J54" s="142">
        <f t="shared" si="16"/>
        <v>1212.55</v>
      </c>
      <c r="K54" s="128"/>
    </row>
    <row r="55" spans="1:11" x14ac:dyDescent="0.25">
      <c r="A55" s="14"/>
      <c r="B55" s="50">
        <v>32</v>
      </c>
      <c r="C55" s="14"/>
      <c r="D55" s="25" t="s">
        <v>34</v>
      </c>
      <c r="E55" s="112"/>
      <c r="F55" s="129">
        <v>4295.54</v>
      </c>
      <c r="G55" s="130">
        <v>1212.55</v>
      </c>
      <c r="H55" s="130">
        <v>1212.55</v>
      </c>
      <c r="I55" s="130">
        <v>1212.55</v>
      </c>
      <c r="J55" s="130">
        <v>1212.55</v>
      </c>
      <c r="K55" s="128"/>
    </row>
    <row r="56" spans="1:11" ht="15" customHeight="1" x14ac:dyDescent="0.25">
      <c r="A56" s="85"/>
      <c r="B56" s="86"/>
      <c r="C56" s="14"/>
      <c r="D56" s="87" t="s">
        <v>80</v>
      </c>
      <c r="E56" s="142"/>
      <c r="F56" s="142">
        <f>SUM(F57:F60)</f>
        <v>61758.97</v>
      </c>
      <c r="G56" s="142">
        <f>SUM(G57:G60)</f>
        <v>63218.19</v>
      </c>
      <c r="H56" s="142">
        <f>SUM(H57:H60)</f>
        <v>64049.19</v>
      </c>
      <c r="I56" s="142">
        <f t="shared" ref="I56:J56" si="17">SUM(I57:I60)</f>
        <v>64049.19</v>
      </c>
      <c r="J56" s="142">
        <f t="shared" si="17"/>
        <v>64049.19</v>
      </c>
      <c r="K56" s="128"/>
    </row>
    <row r="57" spans="1:11" ht="15" customHeight="1" x14ac:dyDescent="0.25">
      <c r="A57" s="68"/>
      <c r="B57" s="69">
        <v>31</v>
      </c>
      <c r="C57" s="62"/>
      <c r="D57" s="12" t="s">
        <v>85</v>
      </c>
      <c r="E57" s="199"/>
      <c r="F57" s="129">
        <v>22966.48</v>
      </c>
      <c r="G57" s="195">
        <v>28996</v>
      </c>
      <c r="H57" s="195">
        <v>28996</v>
      </c>
      <c r="I57" s="195">
        <v>28996</v>
      </c>
      <c r="J57" s="195">
        <v>28996</v>
      </c>
      <c r="K57" s="128"/>
    </row>
    <row r="58" spans="1:11" x14ac:dyDescent="0.25">
      <c r="A58" s="14"/>
      <c r="B58" s="50">
        <v>32</v>
      </c>
      <c r="C58" s="14"/>
      <c r="D58" s="25" t="s">
        <v>34</v>
      </c>
      <c r="E58" s="129"/>
      <c r="F58" s="129">
        <v>26411.74</v>
      </c>
      <c r="G58" s="130">
        <v>27037</v>
      </c>
      <c r="H58" s="130">
        <v>27868</v>
      </c>
      <c r="I58" s="130">
        <v>27868</v>
      </c>
      <c r="J58" s="130">
        <v>27868</v>
      </c>
      <c r="K58" s="128"/>
    </row>
    <row r="59" spans="1:11" x14ac:dyDescent="0.25">
      <c r="A59" s="88"/>
      <c r="B59" s="89">
        <v>34</v>
      </c>
      <c r="C59" s="13"/>
      <c r="D59" s="90" t="s">
        <v>56</v>
      </c>
      <c r="E59" s="200"/>
      <c r="F59" s="189">
        <v>637.07000000000005</v>
      </c>
      <c r="G59" s="196">
        <v>677</v>
      </c>
      <c r="H59" s="196">
        <v>677</v>
      </c>
      <c r="I59" s="196">
        <v>677</v>
      </c>
      <c r="J59" s="196">
        <v>677</v>
      </c>
      <c r="K59" s="128"/>
    </row>
    <row r="60" spans="1:11" x14ac:dyDescent="0.25">
      <c r="A60" s="88"/>
      <c r="B60" s="89">
        <v>32</v>
      </c>
      <c r="C60" s="13"/>
      <c r="D60" s="90" t="s">
        <v>79</v>
      </c>
      <c r="E60" s="200"/>
      <c r="F60" s="189">
        <v>11743.68</v>
      </c>
      <c r="G60" s="197">
        <v>6508.19</v>
      </c>
      <c r="H60" s="197">
        <v>6508.19</v>
      </c>
      <c r="I60" s="197">
        <v>6508.19</v>
      </c>
      <c r="J60" s="197">
        <v>6508.19</v>
      </c>
      <c r="K60" s="128"/>
    </row>
    <row r="61" spans="1:11" ht="25.5" x14ac:dyDescent="0.25">
      <c r="A61" s="14"/>
      <c r="B61" s="50">
        <v>42</v>
      </c>
      <c r="C61" s="14"/>
      <c r="D61" s="25" t="s">
        <v>23</v>
      </c>
      <c r="E61" s="129"/>
      <c r="F61" s="140">
        <v>0</v>
      </c>
      <c r="G61" s="125">
        <v>26088.09</v>
      </c>
      <c r="H61" s="125">
        <v>24288.09</v>
      </c>
      <c r="I61" s="125">
        <v>24288.09</v>
      </c>
      <c r="J61" s="125">
        <v>24188.09</v>
      </c>
      <c r="K61" s="128"/>
    </row>
    <row r="62" spans="1:11" ht="15.75" x14ac:dyDescent="0.25">
      <c r="A62" s="269">
        <v>3</v>
      </c>
      <c r="B62" s="57">
        <v>31</v>
      </c>
      <c r="C62" s="194"/>
      <c r="D62" s="268" t="s">
        <v>57</v>
      </c>
      <c r="E62" s="117"/>
      <c r="F62" s="190">
        <f>SUM(F36,F42,F57)</f>
        <v>469160.51</v>
      </c>
      <c r="G62" s="190">
        <f t="shared" ref="G62:J62" si="18">SUM(G36,G42,G57)</f>
        <v>502661</v>
      </c>
      <c r="H62" s="190">
        <f t="shared" si="18"/>
        <v>502661</v>
      </c>
      <c r="I62" s="190">
        <f t="shared" si="18"/>
        <v>502661</v>
      </c>
      <c r="J62" s="190">
        <f t="shared" si="18"/>
        <v>502661</v>
      </c>
      <c r="K62" s="128"/>
    </row>
    <row r="63" spans="1:11" ht="15.75" x14ac:dyDescent="0.25">
      <c r="A63" s="56" t="s">
        <v>61</v>
      </c>
      <c r="B63" s="57">
        <v>32</v>
      </c>
      <c r="C63" s="194"/>
      <c r="D63" s="268" t="s">
        <v>57</v>
      </c>
      <c r="E63" s="117"/>
      <c r="F63" s="190">
        <f>SUM(F37,F43,F46,F48,F51,F53,,F55,F58,F60)</f>
        <v>104128.51000000001</v>
      </c>
      <c r="G63" s="190">
        <f t="shared" ref="G63:J63" si="19">SUM(G37,G43,G46,G48,G51,G53,,G55,G58,G60)</f>
        <v>154566.74</v>
      </c>
      <c r="H63" s="190">
        <f t="shared" si="19"/>
        <v>155397.74</v>
      </c>
      <c r="I63" s="190">
        <f t="shared" si="19"/>
        <v>155397.74</v>
      </c>
      <c r="J63" s="190">
        <f t="shared" si="19"/>
        <v>155397.74</v>
      </c>
      <c r="K63" s="128"/>
    </row>
    <row r="64" spans="1:11" ht="15.75" x14ac:dyDescent="0.25">
      <c r="A64" s="258"/>
      <c r="B64" s="259">
        <v>34</v>
      </c>
      <c r="C64" s="260"/>
      <c r="D64" s="261" t="s">
        <v>57</v>
      </c>
      <c r="E64" s="262"/>
      <c r="F64" s="263">
        <f>SUM(F38,F59)</f>
        <v>3490.05</v>
      </c>
      <c r="G64" s="263">
        <f t="shared" ref="G64:J64" si="20">SUM(G38,G59)</f>
        <v>1009</v>
      </c>
      <c r="H64" s="263">
        <f t="shared" si="20"/>
        <v>1009</v>
      </c>
      <c r="I64" s="263">
        <f t="shared" si="20"/>
        <v>1009</v>
      </c>
      <c r="J64" s="263">
        <f t="shared" si="20"/>
        <v>1009</v>
      </c>
      <c r="K64" s="204"/>
    </row>
    <row r="65" spans="1:11" ht="21.75" customHeight="1" x14ac:dyDescent="0.25">
      <c r="A65" s="264"/>
      <c r="B65" s="265">
        <v>38</v>
      </c>
      <c r="C65" s="266"/>
      <c r="D65" s="267" t="s">
        <v>57</v>
      </c>
      <c r="E65" s="117"/>
      <c r="F65" s="190">
        <f>SUM(F39)</f>
        <v>0</v>
      </c>
      <c r="G65" s="190">
        <f t="shared" ref="G65:J65" si="21">SUM(G39)</f>
        <v>232.04</v>
      </c>
      <c r="H65" s="204">
        <f t="shared" si="21"/>
        <v>232.04</v>
      </c>
      <c r="I65" s="204">
        <f t="shared" si="21"/>
        <v>232.04</v>
      </c>
      <c r="J65" s="204">
        <f t="shared" si="21"/>
        <v>232.04</v>
      </c>
      <c r="K65" s="204"/>
    </row>
    <row r="66" spans="1:11" ht="19.5" customHeight="1" x14ac:dyDescent="0.25">
      <c r="A66" s="271">
        <v>4</v>
      </c>
      <c r="B66" s="259">
        <v>42</v>
      </c>
      <c r="C66" s="260"/>
      <c r="D66" s="261" t="s">
        <v>57</v>
      </c>
      <c r="E66" s="262"/>
      <c r="F66" s="263">
        <f>SUM(F40,F44,F49,F61)</f>
        <v>5197.43</v>
      </c>
      <c r="G66" s="263">
        <f t="shared" ref="G66:J66" si="22">SUM(G40,G44,G49,G61)</f>
        <v>34317.089999999997</v>
      </c>
      <c r="H66" s="204">
        <f t="shared" si="22"/>
        <v>32517.09</v>
      </c>
      <c r="I66" s="263">
        <f t="shared" si="22"/>
        <v>32517.09</v>
      </c>
      <c r="J66" s="263">
        <f>SUM(J40,J44,J49,J61)</f>
        <v>32417.09</v>
      </c>
      <c r="K66" s="191"/>
    </row>
    <row r="67" spans="1:11" ht="24.75" customHeight="1" x14ac:dyDescent="0.25">
      <c r="A67" s="95"/>
      <c r="B67" s="95"/>
      <c r="C67" s="95"/>
      <c r="D67" s="95" t="s">
        <v>153</v>
      </c>
      <c r="E67" s="95"/>
      <c r="F67" s="270">
        <f>SUM(F62:F66)</f>
        <v>581976.50000000012</v>
      </c>
      <c r="G67" s="270">
        <f t="shared" ref="G67:J67" si="23">SUM(G62:G66)</f>
        <v>692785.87</v>
      </c>
      <c r="H67" s="270">
        <f t="shared" si="23"/>
        <v>691816.87</v>
      </c>
      <c r="I67" s="270">
        <f t="shared" si="23"/>
        <v>691816.87</v>
      </c>
      <c r="J67" s="270">
        <f t="shared" si="23"/>
        <v>691716.87</v>
      </c>
      <c r="K67" s="153"/>
    </row>
    <row r="68" spans="1:11" x14ac:dyDescent="0.25">
      <c r="A68" s="15"/>
      <c r="B68" s="46"/>
      <c r="C68" s="15"/>
      <c r="D68" s="25"/>
      <c r="E68" s="8"/>
      <c r="F68" s="8"/>
      <c r="G68" s="9"/>
      <c r="H68" s="9"/>
      <c r="I68" s="9"/>
      <c r="J68" s="9"/>
      <c r="K68" s="164"/>
    </row>
    <row r="72" spans="1:11" x14ac:dyDescent="0.25">
      <c r="J72" s="43"/>
    </row>
    <row r="73" spans="1:11" x14ac:dyDescent="0.25">
      <c r="J73" s="43"/>
    </row>
    <row r="74" spans="1:11" x14ac:dyDescent="0.25">
      <c r="J74" s="42"/>
    </row>
    <row r="75" spans="1:11" x14ac:dyDescent="0.25">
      <c r="E75" s="42"/>
      <c r="F75" s="42"/>
    </row>
    <row r="78" spans="1:11" x14ac:dyDescent="0.25">
      <c r="E78" s="42"/>
      <c r="F78" s="42"/>
    </row>
  </sheetData>
  <mergeCells count="5">
    <mergeCell ref="A7:K7"/>
    <mergeCell ref="A31:K31"/>
    <mergeCell ref="A1:K1"/>
    <mergeCell ref="A3:K3"/>
    <mergeCell ref="A5:K5"/>
  </mergeCell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5"/>
  <sheetViews>
    <sheetView topLeftCell="A2" workbookViewId="0">
      <selection activeCell="F18" sqref="F18"/>
    </sheetView>
  </sheetViews>
  <sheetFormatPr defaultRowHeight="15" x14ac:dyDescent="0.25"/>
  <cols>
    <col min="1" max="1" width="39.85546875" customWidth="1"/>
    <col min="2" max="2" width="0.140625" customWidth="1"/>
    <col min="3" max="3" width="14.85546875" customWidth="1"/>
    <col min="4" max="4" width="16" customWidth="1"/>
    <col min="5" max="5" width="15.42578125" customWidth="1"/>
    <col min="6" max="6" width="16.42578125" customWidth="1"/>
    <col min="7" max="7" width="14.85546875" customWidth="1"/>
    <col min="8" max="8" width="0.28515625" customWidth="1"/>
  </cols>
  <sheetData>
    <row r="1" spans="1:8" ht="42" customHeight="1" x14ac:dyDescent="0.25">
      <c r="A1" s="274" t="s">
        <v>116</v>
      </c>
      <c r="B1" s="274"/>
      <c r="C1" s="274"/>
      <c r="D1" s="274"/>
      <c r="E1" s="274"/>
      <c r="F1" s="274"/>
      <c r="G1" s="274"/>
      <c r="H1" s="274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274" t="s">
        <v>31</v>
      </c>
      <c r="B3" s="274"/>
      <c r="C3" s="274"/>
      <c r="D3" s="274"/>
      <c r="E3" s="274"/>
      <c r="F3" s="274"/>
      <c r="G3" s="277"/>
      <c r="H3" s="27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274" t="s">
        <v>14</v>
      </c>
      <c r="B5" s="287"/>
      <c r="C5" s="287"/>
      <c r="D5" s="287"/>
      <c r="E5" s="287"/>
      <c r="F5" s="287"/>
      <c r="G5" s="287"/>
      <c r="H5" s="28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x14ac:dyDescent="0.25">
      <c r="A7" s="274" t="s">
        <v>24</v>
      </c>
      <c r="B7" s="303"/>
      <c r="C7" s="303"/>
      <c r="D7" s="303"/>
      <c r="E7" s="303"/>
      <c r="F7" s="303"/>
      <c r="G7" s="303"/>
      <c r="H7" s="303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38.25" x14ac:dyDescent="0.25">
      <c r="A9" s="20" t="s">
        <v>25</v>
      </c>
      <c r="B9" s="3"/>
      <c r="C9" s="73" t="s">
        <v>120</v>
      </c>
      <c r="D9" s="73" t="s">
        <v>121</v>
      </c>
      <c r="E9" s="73" t="s">
        <v>122</v>
      </c>
      <c r="F9" s="73" t="s">
        <v>130</v>
      </c>
      <c r="G9" s="73" t="s">
        <v>124</v>
      </c>
      <c r="H9" s="81"/>
    </row>
    <row r="10" spans="1:8" ht="15.75" customHeight="1" x14ac:dyDescent="0.25">
      <c r="A10" s="11" t="s">
        <v>26</v>
      </c>
      <c r="B10" s="140"/>
      <c r="C10" s="140">
        <v>583641.13</v>
      </c>
      <c r="D10" s="125">
        <v>692785.87</v>
      </c>
      <c r="E10" s="125">
        <v>691816.87</v>
      </c>
      <c r="F10" s="125">
        <v>691816.87</v>
      </c>
      <c r="G10" s="125">
        <v>691716.87</v>
      </c>
      <c r="H10" s="124"/>
    </row>
    <row r="11" spans="1:8" ht="15.75" customHeight="1" x14ac:dyDescent="0.25">
      <c r="A11" s="11" t="s">
        <v>62</v>
      </c>
      <c r="B11" s="129"/>
      <c r="C11" s="129">
        <f t="shared" ref="C11:C12" si="0">B11/7.5345</f>
        <v>0</v>
      </c>
      <c r="D11" s="130"/>
      <c r="E11" s="130">
        <f t="shared" ref="E11:E12" si="1">D11/7.5345</f>
        <v>0</v>
      </c>
      <c r="F11" s="130"/>
      <c r="G11" s="130"/>
      <c r="H11" s="153"/>
    </row>
    <row r="12" spans="1:8" x14ac:dyDescent="0.25">
      <c r="A12" s="16" t="s">
        <v>82</v>
      </c>
      <c r="B12" s="129"/>
      <c r="C12" s="129">
        <f t="shared" si="0"/>
        <v>0</v>
      </c>
      <c r="D12" s="130"/>
      <c r="E12" s="130">
        <f t="shared" si="1"/>
        <v>0</v>
      </c>
      <c r="F12" s="130"/>
      <c r="G12" s="130"/>
      <c r="H12" s="153"/>
    </row>
    <row r="13" spans="1:8" x14ac:dyDescent="0.25">
      <c r="A13" s="16" t="s">
        <v>81</v>
      </c>
      <c r="B13" s="129"/>
      <c r="C13" s="129">
        <v>583641.13</v>
      </c>
      <c r="D13" s="130">
        <v>692785.87</v>
      </c>
      <c r="E13" s="130">
        <v>691816.87</v>
      </c>
      <c r="F13" s="130">
        <v>691816.87</v>
      </c>
      <c r="G13" s="130">
        <v>691716.87</v>
      </c>
      <c r="H13" s="153"/>
    </row>
    <row r="14" spans="1:8" x14ac:dyDescent="0.25">
      <c r="A14" s="11" t="s">
        <v>61</v>
      </c>
      <c r="B14" s="112"/>
      <c r="C14" s="112"/>
      <c r="D14" s="113"/>
      <c r="E14" s="113"/>
      <c r="F14" s="113"/>
      <c r="G14" s="9"/>
      <c r="H14" s="10"/>
    </row>
    <row r="15" spans="1:8" x14ac:dyDescent="0.25">
      <c r="A15" s="18" t="s">
        <v>61</v>
      </c>
      <c r="B15" s="8"/>
      <c r="C15" s="8"/>
      <c r="D15" s="9"/>
      <c r="E15" s="9"/>
      <c r="F15" s="9"/>
      <c r="G15" s="9"/>
      <c r="H15" s="10"/>
    </row>
  </sheetData>
  <mergeCells count="4">
    <mergeCell ref="A1:H1"/>
    <mergeCell ref="A3:H3"/>
    <mergeCell ref="A5:H5"/>
    <mergeCell ref="A7:H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"/>
  <sheetViews>
    <sheetView workbookViewId="0">
      <selection activeCell="A3" sqref="A3:I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274" t="s">
        <v>45</v>
      </c>
      <c r="B1" s="274"/>
      <c r="C1" s="274"/>
      <c r="D1" s="274"/>
      <c r="E1" s="274"/>
      <c r="F1" s="274"/>
      <c r="G1" s="274"/>
      <c r="H1" s="274"/>
      <c r="I1" s="274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274" t="s">
        <v>31</v>
      </c>
      <c r="B3" s="274"/>
      <c r="C3" s="274"/>
      <c r="D3" s="274"/>
      <c r="E3" s="274"/>
      <c r="F3" s="274"/>
      <c r="G3" s="274"/>
      <c r="H3" s="277"/>
      <c r="I3" s="27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274" t="s">
        <v>27</v>
      </c>
      <c r="B5" s="287"/>
      <c r="C5" s="287"/>
      <c r="D5" s="287"/>
      <c r="E5" s="287"/>
      <c r="F5" s="287"/>
      <c r="G5" s="287"/>
      <c r="H5" s="287"/>
      <c r="I5" s="287"/>
    </row>
    <row r="6" spans="1:9" ht="36" x14ac:dyDescent="0.25">
      <c r="A6" s="4"/>
      <c r="B6" s="4"/>
      <c r="C6" s="4"/>
      <c r="D6" s="4" t="s">
        <v>108</v>
      </c>
      <c r="E6" s="4"/>
      <c r="F6" s="4"/>
      <c r="G6" s="4"/>
      <c r="H6" s="5"/>
      <c r="I6" s="5"/>
    </row>
    <row r="7" spans="1:9" ht="25.5" x14ac:dyDescent="0.25">
      <c r="A7" s="20" t="s">
        <v>15</v>
      </c>
      <c r="B7" s="19" t="s">
        <v>16</v>
      </c>
      <c r="C7" s="19" t="s">
        <v>17</v>
      </c>
      <c r="D7" s="19" t="s">
        <v>48</v>
      </c>
      <c r="E7" s="19" t="s">
        <v>11</v>
      </c>
      <c r="F7" s="20" t="s">
        <v>12</v>
      </c>
      <c r="G7" s="20" t="s">
        <v>41</v>
      </c>
      <c r="H7" s="20" t="s">
        <v>42</v>
      </c>
      <c r="I7" s="20" t="s">
        <v>43</v>
      </c>
    </row>
    <row r="8" spans="1:9" ht="25.5" x14ac:dyDescent="0.25">
      <c r="A8" s="11">
        <v>8</v>
      </c>
      <c r="B8" s="11"/>
      <c r="C8" s="11"/>
      <c r="D8" s="11" t="s">
        <v>28</v>
      </c>
      <c r="E8" s="8">
        <v>0</v>
      </c>
      <c r="F8" s="9">
        <v>0</v>
      </c>
      <c r="G8" s="9">
        <v>0</v>
      </c>
      <c r="H8" s="9">
        <v>0</v>
      </c>
      <c r="I8" s="9">
        <v>0</v>
      </c>
    </row>
    <row r="9" spans="1:9" x14ac:dyDescent="0.25">
      <c r="A9" s="11"/>
      <c r="B9" s="15">
        <v>84</v>
      </c>
      <c r="C9" s="15"/>
      <c r="D9" s="15" t="s">
        <v>35</v>
      </c>
      <c r="E9" s="8"/>
      <c r="F9" s="9"/>
      <c r="G9" s="9"/>
      <c r="H9" s="9"/>
      <c r="I9" s="9"/>
    </row>
    <row r="10" spans="1:9" ht="25.5" x14ac:dyDescent="0.25">
      <c r="A10" s="12"/>
      <c r="B10" s="12"/>
      <c r="C10" s="13">
        <v>81</v>
      </c>
      <c r="D10" s="17" t="s">
        <v>36</v>
      </c>
      <c r="E10" s="8"/>
      <c r="F10" s="9"/>
      <c r="G10" s="9"/>
      <c r="H10" s="9"/>
      <c r="I10" s="9"/>
    </row>
    <row r="11" spans="1:9" ht="25.5" x14ac:dyDescent="0.25">
      <c r="A11" s="14">
        <v>5</v>
      </c>
      <c r="B11" s="14"/>
      <c r="C11" s="14"/>
      <c r="D11" s="24" t="s">
        <v>29</v>
      </c>
      <c r="E11" s="8"/>
      <c r="F11" s="9"/>
      <c r="G11" s="9"/>
      <c r="H11" s="9"/>
      <c r="I11" s="9"/>
    </row>
    <row r="12" spans="1:9" ht="25.5" x14ac:dyDescent="0.25">
      <c r="A12" s="15"/>
      <c r="B12" s="15">
        <v>54</v>
      </c>
      <c r="C12" s="15"/>
      <c r="D12" s="25" t="s">
        <v>37</v>
      </c>
      <c r="E12" s="8"/>
      <c r="F12" s="9"/>
      <c r="G12" s="9"/>
      <c r="H12" s="9"/>
      <c r="I12" s="10"/>
    </row>
    <row r="13" spans="1:9" x14ac:dyDescent="0.25">
      <c r="A13" s="15"/>
      <c r="B13" s="15"/>
      <c r="C13" s="13">
        <v>11</v>
      </c>
      <c r="D13" s="13" t="s">
        <v>19</v>
      </c>
      <c r="E13" s="8"/>
      <c r="F13" s="9"/>
      <c r="G13" s="9"/>
      <c r="H13" s="9"/>
      <c r="I13" s="10"/>
    </row>
    <row r="14" spans="1:9" x14ac:dyDescent="0.25">
      <c r="A14" s="15"/>
      <c r="B14" s="15"/>
      <c r="C14" s="13">
        <v>31</v>
      </c>
      <c r="D14" s="13" t="s">
        <v>38</v>
      </c>
      <c r="E14" s="8"/>
      <c r="F14" s="9"/>
      <c r="G14" s="9"/>
      <c r="H14" s="9"/>
      <c r="I14" s="10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41188-0470-4DC1-821D-E36E364DE9DB}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4"/>
  <sheetViews>
    <sheetView topLeftCell="A47" workbookViewId="0">
      <selection activeCell="A31" sqref="A31:K31"/>
    </sheetView>
  </sheetViews>
  <sheetFormatPr defaultRowHeight="15" x14ac:dyDescent="0.25"/>
  <cols>
    <col min="1" max="1" width="9.5703125" customWidth="1"/>
    <col min="5" max="5" width="2" customWidth="1"/>
    <col min="6" max="6" width="14.85546875" customWidth="1"/>
    <col min="7" max="7" width="15.42578125" customWidth="1"/>
    <col min="8" max="8" width="16.85546875" customWidth="1"/>
    <col min="9" max="9" width="16.140625" customWidth="1"/>
    <col min="10" max="10" width="16.5703125" customWidth="1"/>
  </cols>
  <sheetData>
    <row r="1" spans="1:11" ht="15.75" customHeight="1" x14ac:dyDescent="0.25">
      <c r="A1" s="274" t="s">
        <v>115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8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201"/>
    </row>
    <row r="3" spans="1:11" ht="15.75" x14ac:dyDescent="0.25">
      <c r="A3" s="274" t="s">
        <v>31</v>
      </c>
      <c r="B3" s="274"/>
      <c r="C3" s="274"/>
      <c r="D3" s="274"/>
      <c r="E3" s="274"/>
      <c r="F3" s="274"/>
      <c r="G3" s="274"/>
      <c r="H3" s="274"/>
      <c r="I3" s="274"/>
      <c r="J3" s="277"/>
      <c r="K3" s="277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4"/>
      <c r="J4" s="5"/>
      <c r="K4" s="202"/>
    </row>
    <row r="5" spans="1:11" ht="15.75" x14ac:dyDescent="0.25">
      <c r="A5" s="274" t="s">
        <v>14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</row>
    <row r="6" spans="1:11" ht="18" x14ac:dyDescent="0.25">
      <c r="A6" s="4"/>
      <c r="B6" s="4"/>
      <c r="C6" s="4"/>
      <c r="D6" s="4"/>
      <c r="E6" s="4"/>
      <c r="F6" s="4"/>
      <c r="G6" s="4"/>
      <c r="H6" s="4"/>
      <c r="I6" s="4"/>
      <c r="J6" s="5"/>
      <c r="K6" s="202"/>
    </row>
    <row r="7" spans="1:11" ht="15.75" x14ac:dyDescent="0.25">
      <c r="A7" s="274" t="s">
        <v>133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</row>
    <row r="8" spans="1:11" ht="18" x14ac:dyDescent="0.25">
      <c r="A8" s="4"/>
      <c r="B8" s="4"/>
      <c r="C8" s="4"/>
      <c r="D8" s="4"/>
      <c r="E8" s="4"/>
      <c r="F8" s="4"/>
      <c r="G8" s="4"/>
      <c r="H8" s="4"/>
      <c r="I8" s="4"/>
      <c r="J8" s="5"/>
      <c r="K8" s="202"/>
    </row>
    <row r="9" spans="1:11" ht="51.75" customHeight="1" x14ac:dyDescent="0.25">
      <c r="A9" s="316" t="s">
        <v>13</v>
      </c>
      <c r="B9" s="317"/>
      <c r="C9" s="317"/>
      <c r="D9" s="317"/>
      <c r="E9" s="318"/>
      <c r="F9" s="73" t="s">
        <v>120</v>
      </c>
      <c r="G9" s="73" t="s">
        <v>121</v>
      </c>
      <c r="H9" s="73" t="s">
        <v>122</v>
      </c>
      <c r="I9" s="73" t="s">
        <v>130</v>
      </c>
      <c r="J9" s="73" t="s">
        <v>124</v>
      </c>
      <c r="K9" s="239"/>
    </row>
    <row r="10" spans="1:11" ht="28.5" customHeight="1" x14ac:dyDescent="0.25">
      <c r="A10" s="230" t="s">
        <v>18</v>
      </c>
      <c r="B10" s="231"/>
      <c r="C10" s="231"/>
      <c r="D10" s="231"/>
      <c r="E10" s="232"/>
      <c r="F10" s="198"/>
      <c r="G10" s="59"/>
      <c r="H10" s="59"/>
      <c r="I10" s="60"/>
      <c r="J10" s="60"/>
      <c r="K10" s="245"/>
    </row>
    <row r="11" spans="1:11" ht="13.5" customHeight="1" x14ac:dyDescent="0.25">
      <c r="A11" s="233" t="s">
        <v>136</v>
      </c>
      <c r="B11" s="234"/>
      <c r="C11" s="234"/>
      <c r="D11" s="234"/>
      <c r="E11" s="235"/>
      <c r="F11" s="128">
        <f>F12</f>
        <v>444748.15</v>
      </c>
      <c r="G11" s="128">
        <f>G12</f>
        <v>546273.04</v>
      </c>
      <c r="H11" s="128">
        <f t="shared" ref="H11:J11" si="0">H12</f>
        <v>546273.04</v>
      </c>
      <c r="I11" s="128">
        <f t="shared" si="0"/>
        <v>546273.04</v>
      </c>
      <c r="J11" s="128">
        <f t="shared" si="0"/>
        <v>546273.04</v>
      </c>
      <c r="K11" s="241"/>
    </row>
    <row r="12" spans="1:11" ht="30" customHeight="1" x14ac:dyDescent="0.25">
      <c r="A12" s="328" t="s">
        <v>44</v>
      </c>
      <c r="B12" s="329"/>
      <c r="C12" s="329"/>
      <c r="D12" s="329"/>
      <c r="E12" s="330"/>
      <c r="F12" s="130">
        <v>444748.15</v>
      </c>
      <c r="G12" s="130">
        <v>546273.04</v>
      </c>
      <c r="H12" s="130">
        <v>546273.04</v>
      </c>
      <c r="I12" s="130">
        <v>546273.04</v>
      </c>
      <c r="J12" s="130">
        <v>546273.04</v>
      </c>
      <c r="K12" s="242"/>
    </row>
    <row r="13" spans="1:11" ht="15.75" customHeight="1" x14ac:dyDescent="0.25">
      <c r="A13" s="236" t="s">
        <v>137</v>
      </c>
      <c r="B13" s="237"/>
      <c r="C13" s="237"/>
      <c r="D13" s="237"/>
      <c r="E13" s="238"/>
      <c r="F13" s="132">
        <f>SUM(F14)</f>
        <v>47529.94</v>
      </c>
      <c r="G13" s="132">
        <f>SUM(G14)</f>
        <v>57458</v>
      </c>
      <c r="H13" s="132">
        <f t="shared" ref="H13:J13" si="1">SUM(H14)</f>
        <v>57458</v>
      </c>
      <c r="I13" s="132">
        <f t="shared" si="1"/>
        <v>57458</v>
      </c>
      <c r="J13" s="132">
        <f t="shared" si="1"/>
        <v>57458</v>
      </c>
      <c r="K13" s="243"/>
    </row>
    <row r="14" spans="1:11" ht="36" customHeight="1" x14ac:dyDescent="0.25">
      <c r="A14" s="328" t="s">
        <v>44</v>
      </c>
      <c r="B14" s="329"/>
      <c r="C14" s="329"/>
      <c r="D14" s="329"/>
      <c r="E14" s="330"/>
      <c r="F14" s="130">
        <v>47529.94</v>
      </c>
      <c r="G14" s="130">
        <v>57458</v>
      </c>
      <c r="H14" s="130">
        <v>57458</v>
      </c>
      <c r="I14" s="130">
        <v>57458</v>
      </c>
      <c r="J14" s="130">
        <v>57458</v>
      </c>
      <c r="K14" s="242"/>
    </row>
    <row r="15" spans="1:11" ht="16.5" customHeight="1" x14ac:dyDescent="0.25">
      <c r="A15" s="319" t="s">
        <v>138</v>
      </c>
      <c r="B15" s="320"/>
      <c r="C15" s="320"/>
      <c r="D15" s="320"/>
      <c r="E15" s="321"/>
      <c r="F15" s="134">
        <v>7601.4</v>
      </c>
      <c r="G15" s="134">
        <v>13745</v>
      </c>
      <c r="H15" s="134">
        <v>13745</v>
      </c>
      <c r="I15" s="134">
        <v>13745</v>
      </c>
      <c r="J15" s="134">
        <v>13745</v>
      </c>
      <c r="K15" s="246"/>
    </row>
    <row r="16" spans="1:11" ht="29.25" customHeight="1" x14ac:dyDescent="0.25">
      <c r="A16" s="304" t="s">
        <v>52</v>
      </c>
      <c r="B16" s="305"/>
      <c r="C16" s="305"/>
      <c r="D16" s="305"/>
      <c r="E16" s="306"/>
      <c r="F16" s="130">
        <v>7601.4</v>
      </c>
      <c r="G16" s="130">
        <v>13745</v>
      </c>
      <c r="H16" s="130">
        <v>13745</v>
      </c>
      <c r="I16" s="130">
        <v>13745</v>
      </c>
      <c r="J16" s="130">
        <v>13745</v>
      </c>
      <c r="K16" s="246"/>
    </row>
    <row r="17" spans="1:11" x14ac:dyDescent="0.25">
      <c r="A17" s="313" t="s">
        <v>139</v>
      </c>
      <c r="B17" s="314"/>
      <c r="C17" s="314"/>
      <c r="D17" s="314"/>
      <c r="E17" s="315"/>
      <c r="F17" s="134">
        <f>SUM(F18,F20)</f>
        <v>0</v>
      </c>
      <c r="G17" s="134">
        <f>SUM(G18,G20)</f>
        <v>536</v>
      </c>
      <c r="H17" s="134">
        <f t="shared" ref="H17:J17" si="2">SUM(H18,H20)</f>
        <v>536</v>
      </c>
      <c r="I17" s="134">
        <f t="shared" si="2"/>
        <v>536</v>
      </c>
      <c r="J17" s="134">
        <f t="shared" si="2"/>
        <v>536</v>
      </c>
      <c r="K17" s="246"/>
    </row>
    <row r="18" spans="1:11" ht="0.75" customHeight="1" x14ac:dyDescent="0.25">
      <c r="A18" s="304"/>
      <c r="B18" s="305"/>
      <c r="C18" s="305"/>
      <c r="D18" s="305"/>
      <c r="E18" s="306"/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242"/>
    </row>
    <row r="19" spans="1:11" ht="18" hidden="1" customHeight="1" x14ac:dyDescent="0.25">
      <c r="A19" s="310"/>
      <c r="B19" s="311"/>
      <c r="C19" s="311"/>
      <c r="D19" s="311"/>
      <c r="E19" s="312"/>
      <c r="F19" s="141"/>
      <c r="G19" s="141"/>
      <c r="H19" s="141"/>
      <c r="I19" s="141"/>
      <c r="J19" s="141"/>
      <c r="K19" s="243"/>
    </row>
    <row r="20" spans="1:11" ht="30.75" customHeight="1" x14ac:dyDescent="0.25">
      <c r="A20" s="307" t="s">
        <v>53</v>
      </c>
      <c r="B20" s="308"/>
      <c r="C20" s="308"/>
      <c r="D20" s="308"/>
      <c r="E20" s="309"/>
      <c r="F20" s="130">
        <v>0</v>
      </c>
      <c r="G20" s="130">
        <v>536</v>
      </c>
      <c r="H20" s="130">
        <v>536</v>
      </c>
      <c r="I20" s="130">
        <v>536</v>
      </c>
      <c r="J20" s="130">
        <v>536</v>
      </c>
      <c r="K20" s="242"/>
    </row>
    <row r="21" spans="1:11" ht="15.75" customHeight="1" x14ac:dyDescent="0.25">
      <c r="A21" s="319" t="s">
        <v>141</v>
      </c>
      <c r="B21" s="320"/>
      <c r="C21" s="320"/>
      <c r="D21" s="320"/>
      <c r="E21" s="321"/>
      <c r="F21" s="136">
        <f>F22</f>
        <v>0</v>
      </c>
      <c r="G21" s="136">
        <f>G22</f>
        <v>465</v>
      </c>
      <c r="H21" s="136">
        <f t="shared" ref="H21:J21" si="3">H22</f>
        <v>465</v>
      </c>
      <c r="I21" s="136">
        <f t="shared" si="3"/>
        <v>465</v>
      </c>
      <c r="J21" s="136">
        <f t="shared" si="3"/>
        <v>465</v>
      </c>
      <c r="K21" s="241"/>
    </row>
    <row r="22" spans="1:11" ht="34.5" customHeight="1" x14ac:dyDescent="0.25">
      <c r="A22" s="307" t="s">
        <v>53</v>
      </c>
      <c r="B22" s="308"/>
      <c r="C22" s="308"/>
      <c r="D22" s="308"/>
      <c r="E22" s="309"/>
      <c r="F22" s="130">
        <v>0</v>
      </c>
      <c r="G22" s="130">
        <v>465</v>
      </c>
      <c r="H22" s="130">
        <v>465</v>
      </c>
      <c r="I22" s="130">
        <v>465</v>
      </c>
      <c r="J22" s="130">
        <v>465</v>
      </c>
      <c r="K22" s="242"/>
    </row>
    <row r="23" spans="1:11" ht="15" customHeight="1" x14ac:dyDescent="0.25">
      <c r="A23" s="325" t="s">
        <v>142</v>
      </c>
      <c r="B23" s="326"/>
      <c r="C23" s="326"/>
      <c r="D23" s="326"/>
      <c r="E23" s="327"/>
      <c r="F23" s="141">
        <v>199</v>
      </c>
      <c r="G23" s="141">
        <v>199</v>
      </c>
      <c r="H23" s="141">
        <v>199</v>
      </c>
      <c r="I23" s="141">
        <v>199</v>
      </c>
      <c r="J23" s="141">
        <v>199</v>
      </c>
      <c r="K23" s="241"/>
    </row>
    <row r="24" spans="1:11" ht="21.75" customHeight="1" x14ac:dyDescent="0.25">
      <c r="A24" s="325" t="s">
        <v>143</v>
      </c>
      <c r="B24" s="326"/>
      <c r="C24" s="326"/>
      <c r="D24" s="326"/>
      <c r="E24" s="327"/>
      <c r="F24" s="125">
        <v>12587</v>
      </c>
      <c r="G24" s="125">
        <v>12587</v>
      </c>
      <c r="H24" s="125">
        <v>12587</v>
      </c>
      <c r="I24" s="125">
        <v>12587</v>
      </c>
      <c r="J24" s="125">
        <v>12587</v>
      </c>
      <c r="K24" s="243"/>
    </row>
    <row r="25" spans="1:11" ht="18.75" customHeight="1" x14ac:dyDescent="0.25">
      <c r="A25" s="319" t="s">
        <v>144</v>
      </c>
      <c r="B25" s="320"/>
      <c r="C25" s="320"/>
      <c r="D25" s="320"/>
      <c r="E25" s="321"/>
      <c r="F25" s="134">
        <f>F26</f>
        <v>4295.54</v>
      </c>
      <c r="G25" s="134">
        <f>G26</f>
        <v>1212.55</v>
      </c>
      <c r="H25" s="134">
        <f t="shared" ref="H25:J25" si="4">H26</f>
        <v>1212.55</v>
      </c>
      <c r="I25" s="134">
        <f t="shared" si="4"/>
        <v>1212.55</v>
      </c>
      <c r="J25" s="134">
        <f t="shared" si="4"/>
        <v>1212.55</v>
      </c>
      <c r="K25" s="246"/>
    </row>
    <row r="26" spans="1:11" ht="18.75" customHeight="1" x14ac:dyDescent="0.25">
      <c r="A26" s="328" t="s">
        <v>83</v>
      </c>
      <c r="B26" s="329"/>
      <c r="C26" s="329"/>
      <c r="D26" s="329"/>
      <c r="E26" s="330"/>
      <c r="F26" s="130">
        <v>4295.54</v>
      </c>
      <c r="G26" s="130">
        <v>1212.55</v>
      </c>
      <c r="H26" s="130">
        <v>1212.55</v>
      </c>
      <c r="I26" s="130">
        <v>1212.55</v>
      </c>
      <c r="J26" s="130">
        <v>1212.55</v>
      </c>
      <c r="K26" s="242"/>
    </row>
    <row r="27" spans="1:11" ht="15" customHeight="1" x14ac:dyDescent="0.25">
      <c r="A27" s="331" t="s">
        <v>145</v>
      </c>
      <c r="B27" s="323"/>
      <c r="C27" s="323"/>
      <c r="D27" s="323"/>
      <c r="E27" s="332"/>
      <c r="F27" s="144">
        <f>F28</f>
        <v>66680.100000000006</v>
      </c>
      <c r="G27" s="144">
        <f>G28</f>
        <v>60310.28</v>
      </c>
      <c r="H27" s="144">
        <f t="shared" ref="H27:J27" si="5">H28</f>
        <v>59341.279999999999</v>
      </c>
      <c r="I27" s="144">
        <f t="shared" si="5"/>
        <v>59341.279999999999</v>
      </c>
      <c r="J27" s="244">
        <f t="shared" si="5"/>
        <v>59241.279999999999</v>
      </c>
      <c r="K27" s="246"/>
    </row>
    <row r="28" spans="1:11" ht="34.5" customHeight="1" x14ac:dyDescent="0.25">
      <c r="A28" s="328" t="s">
        <v>84</v>
      </c>
      <c r="B28" s="329"/>
      <c r="C28" s="329"/>
      <c r="D28" s="329"/>
      <c r="E28" s="330"/>
      <c r="F28" s="130">
        <v>66680.100000000006</v>
      </c>
      <c r="G28" s="130">
        <v>60310.28</v>
      </c>
      <c r="H28" s="130">
        <v>59341.279999999999</v>
      </c>
      <c r="I28" s="130">
        <v>59341.279999999999</v>
      </c>
      <c r="J28" s="130">
        <v>59241.279999999999</v>
      </c>
      <c r="K28" s="242"/>
    </row>
    <row r="29" spans="1:11" ht="15.75" x14ac:dyDescent="0.25">
      <c r="A29" s="333" t="s">
        <v>55</v>
      </c>
      <c r="B29" s="334"/>
      <c r="C29" s="334"/>
      <c r="D29" s="334"/>
      <c r="E29" s="335"/>
      <c r="F29" s="145">
        <f>F11+F13+F15+F19+F21+F23+F24+F25+F27</f>
        <v>583641.13</v>
      </c>
      <c r="G29" s="145">
        <f>G11+G13+G15+G17+G21+G23+G24+G25+G27</f>
        <v>692785.87000000011</v>
      </c>
      <c r="H29" s="145">
        <f>H11+H13+H15+H17+H21+H23+H24+H25+H27</f>
        <v>691816.87000000011</v>
      </c>
      <c r="I29" s="145">
        <f>I11+I13+I15+I17+I21+I23+I24+I25+I27</f>
        <v>691816.87000000011</v>
      </c>
      <c r="J29" s="145">
        <f>J11+J13+J15+J17+J21+J23+J24+J25+J27</f>
        <v>691716.87000000011</v>
      </c>
      <c r="K29" s="247"/>
    </row>
    <row r="30" spans="1:11" x14ac:dyDescent="0.25">
      <c r="K30" s="205"/>
    </row>
    <row r="31" spans="1:11" ht="15.75" x14ac:dyDescent="0.25">
      <c r="A31" s="274"/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spans="1:11" ht="18" x14ac:dyDescent="0.25">
      <c r="A32" s="4"/>
      <c r="B32" s="4"/>
      <c r="C32" s="4"/>
      <c r="D32" s="4"/>
      <c r="E32" s="4"/>
      <c r="F32" s="4"/>
      <c r="G32" s="4"/>
      <c r="H32" s="4"/>
      <c r="I32" s="4"/>
      <c r="J32" s="5"/>
      <c r="K32" s="202"/>
    </row>
    <row r="33" spans="1:11" ht="39" customHeight="1" x14ac:dyDescent="0.25">
      <c r="A33" s="336" t="s">
        <v>20</v>
      </c>
      <c r="B33" s="337"/>
      <c r="C33" s="337"/>
      <c r="D33" s="337"/>
      <c r="E33" s="338"/>
      <c r="F33" s="73" t="s">
        <v>120</v>
      </c>
      <c r="G33" s="73" t="s">
        <v>121</v>
      </c>
      <c r="H33" s="73" t="s">
        <v>122</v>
      </c>
      <c r="I33" s="73" t="s">
        <v>130</v>
      </c>
      <c r="J33" s="73" t="s">
        <v>124</v>
      </c>
      <c r="K33" s="239"/>
    </row>
    <row r="34" spans="1:11" ht="16.5" customHeight="1" x14ac:dyDescent="0.25">
      <c r="A34" s="339" t="s">
        <v>21</v>
      </c>
      <c r="B34" s="340"/>
      <c r="C34" s="340"/>
      <c r="D34" s="340"/>
      <c r="E34" s="341"/>
      <c r="F34" s="40"/>
      <c r="G34" s="41"/>
      <c r="H34" s="41"/>
      <c r="I34" s="41"/>
      <c r="J34" s="41"/>
      <c r="K34" s="240"/>
    </row>
    <row r="35" spans="1:11" ht="17.25" customHeight="1" x14ac:dyDescent="0.25">
      <c r="A35" s="322" t="s">
        <v>146</v>
      </c>
      <c r="B35" s="323"/>
      <c r="C35" s="323"/>
      <c r="D35" s="323"/>
      <c r="E35" s="324"/>
      <c r="F35" s="128">
        <f>SUM(F36:F39)</f>
        <v>450672.09</v>
      </c>
      <c r="G35" s="128">
        <f>SUM(G36:G39)</f>
        <v>505066.04</v>
      </c>
      <c r="H35" s="128">
        <f>SUM(H36:H39)</f>
        <v>505066.04</v>
      </c>
      <c r="I35" s="128">
        <f t="shared" ref="I35:J35" si="6">SUM(I36:I39)</f>
        <v>505066.04</v>
      </c>
      <c r="J35" s="128">
        <f t="shared" si="6"/>
        <v>505066.04</v>
      </c>
      <c r="K35" s="241"/>
    </row>
    <row r="36" spans="1:11" x14ac:dyDescent="0.25">
      <c r="A36" s="348" t="s">
        <v>22</v>
      </c>
      <c r="B36" s="349"/>
      <c r="C36" s="349"/>
      <c r="D36" s="349"/>
      <c r="E36" s="350"/>
      <c r="F36" s="129">
        <v>403222.28</v>
      </c>
      <c r="G36" s="130">
        <v>421584</v>
      </c>
      <c r="H36" s="130">
        <v>421584</v>
      </c>
      <c r="I36" s="130">
        <v>421584</v>
      </c>
      <c r="J36" s="130">
        <v>421584</v>
      </c>
      <c r="K36" s="241"/>
    </row>
    <row r="37" spans="1:11" x14ac:dyDescent="0.25">
      <c r="A37" s="348" t="s">
        <v>34</v>
      </c>
      <c r="B37" s="349"/>
      <c r="C37" s="349"/>
      <c r="D37" s="349"/>
      <c r="E37" s="350"/>
      <c r="F37" s="129">
        <v>44596.83</v>
      </c>
      <c r="G37" s="130">
        <v>82918</v>
      </c>
      <c r="H37" s="130">
        <v>82918</v>
      </c>
      <c r="I37" s="130">
        <v>82918</v>
      </c>
      <c r="J37" s="130">
        <v>82918</v>
      </c>
      <c r="K37" s="241"/>
    </row>
    <row r="38" spans="1:11" x14ac:dyDescent="0.25">
      <c r="A38" s="348" t="s">
        <v>56</v>
      </c>
      <c r="B38" s="349"/>
      <c r="C38" s="349"/>
      <c r="D38" s="349"/>
      <c r="E38" s="350"/>
      <c r="F38" s="129">
        <v>2852.98</v>
      </c>
      <c r="G38" s="130">
        <v>332</v>
      </c>
      <c r="H38" s="130">
        <v>332</v>
      </c>
      <c r="I38" s="130">
        <v>332</v>
      </c>
      <c r="J38" s="130">
        <v>332</v>
      </c>
      <c r="K38" s="241"/>
    </row>
    <row r="39" spans="1:11" x14ac:dyDescent="0.25">
      <c r="A39" s="348" t="s">
        <v>111</v>
      </c>
      <c r="B39" s="349"/>
      <c r="C39" s="349"/>
      <c r="D39" s="349"/>
      <c r="E39" s="350"/>
      <c r="F39" s="129">
        <v>0</v>
      </c>
      <c r="G39" s="130">
        <v>232.04</v>
      </c>
      <c r="H39" s="130">
        <v>232.04</v>
      </c>
      <c r="I39" s="130">
        <v>232.04</v>
      </c>
      <c r="J39" s="130">
        <v>232.04</v>
      </c>
      <c r="K39" s="241"/>
    </row>
    <row r="40" spans="1:11" ht="23.25" customHeight="1" x14ac:dyDescent="0.25">
      <c r="A40" s="307" t="s">
        <v>23</v>
      </c>
      <c r="B40" s="308"/>
      <c r="C40" s="308"/>
      <c r="D40" s="308"/>
      <c r="E40" s="309"/>
      <c r="F40" s="140">
        <v>5197.43</v>
      </c>
      <c r="G40" s="125">
        <v>6902</v>
      </c>
      <c r="H40" s="125">
        <v>6902</v>
      </c>
      <c r="I40" s="125">
        <v>6902</v>
      </c>
      <c r="J40" s="125">
        <v>6902</v>
      </c>
      <c r="K40" s="241"/>
    </row>
    <row r="41" spans="1:11" ht="15.75" customHeight="1" x14ac:dyDescent="0.25">
      <c r="A41" s="351" t="s">
        <v>137</v>
      </c>
      <c r="B41" s="352"/>
      <c r="C41" s="352"/>
      <c r="D41" s="352"/>
      <c r="E41" s="353"/>
      <c r="F41" s="136">
        <f>SUM(F42:F43)</f>
        <v>47529.94</v>
      </c>
      <c r="G41" s="136">
        <f>SUM(G42:G43)</f>
        <v>57458</v>
      </c>
      <c r="H41" s="136">
        <f>SUM(H42:H43)</f>
        <v>57458</v>
      </c>
      <c r="I41" s="136">
        <f t="shared" ref="I41:J41" si="7">SUM(I42:I43)</f>
        <v>57458</v>
      </c>
      <c r="J41" s="136">
        <f t="shared" si="7"/>
        <v>57458</v>
      </c>
      <c r="K41" s="241"/>
    </row>
    <row r="42" spans="1:11" ht="18" customHeight="1" x14ac:dyDescent="0.25">
      <c r="A42" s="342" t="s">
        <v>22</v>
      </c>
      <c r="B42" s="343"/>
      <c r="C42" s="343"/>
      <c r="D42" s="343"/>
      <c r="E42" s="344"/>
      <c r="F42" s="129">
        <v>42971.75</v>
      </c>
      <c r="G42" s="130">
        <v>52081</v>
      </c>
      <c r="H42" s="130">
        <v>52081</v>
      </c>
      <c r="I42" s="130">
        <v>52081</v>
      </c>
      <c r="J42" s="130">
        <v>52081</v>
      </c>
      <c r="K42" s="241"/>
    </row>
    <row r="43" spans="1:11" ht="12.75" customHeight="1" x14ac:dyDescent="0.25">
      <c r="A43" s="307" t="s">
        <v>34</v>
      </c>
      <c r="B43" s="308"/>
      <c r="C43" s="308"/>
      <c r="D43" s="308"/>
      <c r="E43" s="309"/>
      <c r="F43" s="129">
        <v>4558.1899999999996</v>
      </c>
      <c r="G43" s="130">
        <v>5377</v>
      </c>
      <c r="H43" s="130">
        <v>5377</v>
      </c>
      <c r="I43" s="130">
        <v>5377</v>
      </c>
      <c r="J43" s="130">
        <v>5377</v>
      </c>
      <c r="K43" s="241"/>
    </row>
    <row r="44" spans="1:11" ht="30" customHeight="1" x14ac:dyDescent="0.25">
      <c r="A44" s="307" t="s">
        <v>23</v>
      </c>
      <c r="B44" s="308"/>
      <c r="C44" s="308"/>
      <c r="D44" s="308"/>
      <c r="E44" s="309"/>
      <c r="F44" s="129">
        <f>E44/7.5345</f>
        <v>0</v>
      </c>
      <c r="G44" s="130">
        <v>0</v>
      </c>
      <c r="H44" s="130">
        <v>0</v>
      </c>
      <c r="I44" s="130">
        <v>0</v>
      </c>
      <c r="J44" s="130">
        <v>0</v>
      </c>
      <c r="K44" s="241"/>
    </row>
    <row r="45" spans="1:11" ht="26.25" customHeight="1" x14ac:dyDescent="0.25">
      <c r="A45" s="345" t="s">
        <v>147</v>
      </c>
      <c r="B45" s="346"/>
      <c r="C45" s="346"/>
      <c r="D45" s="346"/>
      <c r="E45" s="347"/>
      <c r="F45" s="136">
        <f>F46</f>
        <v>4921.13</v>
      </c>
      <c r="G45" s="125">
        <f t="shared" ref="G45:J45" si="8">G46</f>
        <v>5309</v>
      </c>
      <c r="H45" s="125">
        <f t="shared" si="8"/>
        <v>5309</v>
      </c>
      <c r="I45" s="125">
        <f t="shared" si="8"/>
        <v>5309</v>
      </c>
      <c r="J45" s="125">
        <f t="shared" si="8"/>
        <v>5309</v>
      </c>
      <c r="K45" s="241"/>
    </row>
    <row r="46" spans="1:11" ht="25.5" customHeight="1" x14ac:dyDescent="0.25">
      <c r="A46" s="307" t="s">
        <v>34</v>
      </c>
      <c r="B46" s="308"/>
      <c r="C46" s="308"/>
      <c r="D46" s="308"/>
      <c r="E46" s="309"/>
      <c r="F46" s="129">
        <v>4921.13</v>
      </c>
      <c r="G46" s="130">
        <v>5309</v>
      </c>
      <c r="H46" s="130">
        <v>5309</v>
      </c>
      <c r="I46" s="130">
        <v>5309</v>
      </c>
      <c r="J46" s="130">
        <v>5309</v>
      </c>
      <c r="K46" s="241"/>
    </row>
    <row r="47" spans="1:11" ht="15" customHeight="1" x14ac:dyDescent="0.25">
      <c r="A47" s="322" t="s">
        <v>148</v>
      </c>
      <c r="B47" s="323"/>
      <c r="C47" s="323"/>
      <c r="D47" s="323"/>
      <c r="E47" s="324"/>
      <c r="F47" s="136">
        <f>SUM(F48:F49)</f>
        <v>7601.4</v>
      </c>
      <c r="G47" s="136">
        <f>SUM(G48:G49)</f>
        <v>26332</v>
      </c>
      <c r="H47" s="136">
        <f>SUM(H48:H49)</f>
        <v>26332</v>
      </c>
      <c r="I47" s="136">
        <f t="shared" ref="I47:J47" si="9">SUM(I48:I49)</f>
        <v>26332</v>
      </c>
      <c r="J47" s="136">
        <f t="shared" si="9"/>
        <v>26332</v>
      </c>
      <c r="K47" s="241"/>
    </row>
    <row r="48" spans="1:11" ht="15" customHeight="1" x14ac:dyDescent="0.25">
      <c r="A48" s="307" t="s">
        <v>34</v>
      </c>
      <c r="B48" s="308"/>
      <c r="C48" s="308"/>
      <c r="D48" s="308"/>
      <c r="E48" s="309"/>
      <c r="F48" s="129">
        <v>7601.4</v>
      </c>
      <c r="G48" s="195">
        <v>25005</v>
      </c>
      <c r="H48" s="195">
        <v>25005</v>
      </c>
      <c r="I48" s="195">
        <v>25005</v>
      </c>
      <c r="J48" s="195">
        <v>25005</v>
      </c>
      <c r="K48" s="241"/>
    </row>
    <row r="49" spans="1:11" ht="15" customHeight="1" x14ac:dyDescent="0.25">
      <c r="A49" s="307" t="s">
        <v>23</v>
      </c>
      <c r="B49" s="308"/>
      <c r="C49" s="308"/>
      <c r="D49" s="308"/>
      <c r="E49" s="309"/>
      <c r="F49" s="129">
        <f t="shared" ref="F49:F53" si="10">E49/7.5345</f>
        <v>0</v>
      </c>
      <c r="G49" s="130">
        <v>1327</v>
      </c>
      <c r="H49" s="130">
        <v>1327</v>
      </c>
      <c r="I49" s="130">
        <v>1327</v>
      </c>
      <c r="J49" s="130">
        <v>1327</v>
      </c>
      <c r="K49" s="241"/>
    </row>
    <row r="50" spans="1:11" ht="15" customHeight="1" x14ac:dyDescent="0.25">
      <c r="A50" s="319" t="s">
        <v>140</v>
      </c>
      <c r="B50" s="320"/>
      <c r="C50" s="320"/>
      <c r="D50" s="320"/>
      <c r="E50" s="321"/>
      <c r="F50" s="138">
        <f t="shared" si="10"/>
        <v>0</v>
      </c>
      <c r="G50" s="136">
        <f>G51</f>
        <v>735</v>
      </c>
      <c r="H50" s="136">
        <f>H51</f>
        <v>735</v>
      </c>
      <c r="I50" s="136">
        <f t="shared" ref="I50:J50" si="11">I51</f>
        <v>735</v>
      </c>
      <c r="J50" s="136">
        <f t="shared" si="11"/>
        <v>735</v>
      </c>
      <c r="K50" s="241"/>
    </row>
    <row r="51" spans="1:11" ht="15" customHeight="1" x14ac:dyDescent="0.25">
      <c r="A51" s="307" t="s">
        <v>34</v>
      </c>
      <c r="B51" s="308"/>
      <c r="C51" s="308"/>
      <c r="D51" s="308"/>
      <c r="E51" s="309"/>
      <c r="F51" s="129">
        <f t="shared" si="10"/>
        <v>0</v>
      </c>
      <c r="G51" s="130">
        <v>735</v>
      </c>
      <c r="H51" s="130">
        <v>735</v>
      </c>
      <c r="I51" s="130">
        <v>735</v>
      </c>
      <c r="J51" s="130">
        <v>735</v>
      </c>
      <c r="K51" s="241"/>
    </row>
    <row r="52" spans="1:11" ht="15" customHeight="1" x14ac:dyDescent="0.25">
      <c r="A52" s="322" t="s">
        <v>149</v>
      </c>
      <c r="B52" s="323"/>
      <c r="C52" s="323"/>
      <c r="D52" s="323"/>
      <c r="E52" s="324"/>
      <c r="F52" s="138">
        <v>0</v>
      </c>
      <c r="G52" s="136">
        <f>G53</f>
        <v>465</v>
      </c>
      <c r="H52" s="136">
        <f>H53</f>
        <v>465</v>
      </c>
      <c r="I52" s="136">
        <f t="shared" ref="I52:J52" si="12">I53</f>
        <v>465</v>
      </c>
      <c r="J52" s="136">
        <f t="shared" si="12"/>
        <v>465</v>
      </c>
      <c r="K52" s="241"/>
    </row>
    <row r="53" spans="1:11" ht="15" customHeight="1" x14ac:dyDescent="0.25">
      <c r="A53" s="307" t="s">
        <v>34</v>
      </c>
      <c r="B53" s="308"/>
      <c r="C53" s="308"/>
      <c r="D53" s="308"/>
      <c r="E53" s="309"/>
      <c r="F53" s="129">
        <f t="shared" si="10"/>
        <v>0</v>
      </c>
      <c r="G53" s="130">
        <v>465</v>
      </c>
      <c r="H53" s="130">
        <v>465</v>
      </c>
      <c r="I53" s="130">
        <v>465</v>
      </c>
      <c r="J53" s="130">
        <v>465</v>
      </c>
      <c r="K53" s="241"/>
    </row>
    <row r="54" spans="1:11" ht="15" customHeight="1" x14ac:dyDescent="0.25">
      <c r="A54" s="322" t="s">
        <v>150</v>
      </c>
      <c r="B54" s="323"/>
      <c r="C54" s="323"/>
      <c r="D54" s="323"/>
      <c r="E54" s="324"/>
      <c r="F54" s="142">
        <f>F55</f>
        <v>4295.54</v>
      </c>
      <c r="G54" s="142">
        <f>G55</f>
        <v>1212.55</v>
      </c>
      <c r="H54" s="142">
        <f>H55</f>
        <v>1212.55</v>
      </c>
      <c r="I54" s="142">
        <f t="shared" ref="I54:J54" si="13">I55</f>
        <v>1212.55</v>
      </c>
      <c r="J54" s="134">
        <f t="shared" si="13"/>
        <v>1212.55</v>
      </c>
      <c r="K54" s="241"/>
    </row>
    <row r="55" spans="1:11" ht="15" customHeight="1" x14ac:dyDescent="0.25">
      <c r="A55" s="328" t="s">
        <v>34</v>
      </c>
      <c r="B55" s="329"/>
      <c r="C55" s="329"/>
      <c r="D55" s="329"/>
      <c r="E55" s="330"/>
      <c r="F55" s="129">
        <v>4295.54</v>
      </c>
      <c r="G55" s="130">
        <v>1212.55</v>
      </c>
      <c r="H55" s="130">
        <v>1212.55</v>
      </c>
      <c r="I55" s="130">
        <v>1212.55</v>
      </c>
      <c r="J55" s="130">
        <v>1212.55</v>
      </c>
      <c r="K55" s="241"/>
    </row>
    <row r="56" spans="1:11" ht="15" customHeight="1" x14ac:dyDescent="0.25">
      <c r="A56" s="357" t="s">
        <v>151</v>
      </c>
      <c r="B56" s="358"/>
      <c r="C56" s="358"/>
      <c r="D56" s="358"/>
      <c r="E56" s="359"/>
      <c r="F56" s="142">
        <f>SUM(F57:F60)</f>
        <v>61758.97</v>
      </c>
      <c r="G56" s="142">
        <f>SUM(G57:G60)</f>
        <v>63218.19</v>
      </c>
      <c r="H56" s="142">
        <f>SUM(H57:H60)</f>
        <v>64049.19</v>
      </c>
      <c r="I56" s="142">
        <f t="shared" ref="I56:J56" si="14">SUM(I57:I60)</f>
        <v>64049.19</v>
      </c>
      <c r="J56" s="134">
        <f t="shared" si="14"/>
        <v>64049.19</v>
      </c>
      <c r="K56" s="241"/>
    </row>
    <row r="57" spans="1:11" ht="15" customHeight="1" x14ac:dyDescent="0.25">
      <c r="A57" s="348" t="s">
        <v>85</v>
      </c>
      <c r="B57" s="349"/>
      <c r="C57" s="349"/>
      <c r="D57" s="349"/>
      <c r="E57" s="350"/>
      <c r="F57" s="129">
        <v>22966.48</v>
      </c>
      <c r="G57" s="195">
        <v>28996</v>
      </c>
      <c r="H57" s="195">
        <v>28996</v>
      </c>
      <c r="I57" s="195">
        <v>28996</v>
      </c>
      <c r="J57" s="195">
        <v>28996</v>
      </c>
      <c r="K57" s="241"/>
    </row>
    <row r="58" spans="1:11" ht="15" customHeight="1" x14ac:dyDescent="0.25">
      <c r="A58" s="328" t="s">
        <v>34</v>
      </c>
      <c r="B58" s="329"/>
      <c r="C58" s="329"/>
      <c r="D58" s="329"/>
      <c r="E58" s="330"/>
      <c r="F58" s="129">
        <v>26411.74</v>
      </c>
      <c r="G58" s="130">
        <v>27037</v>
      </c>
      <c r="H58" s="130">
        <v>27868</v>
      </c>
      <c r="I58" s="130">
        <v>27868</v>
      </c>
      <c r="J58" s="130">
        <v>27868</v>
      </c>
      <c r="K58" s="241"/>
    </row>
    <row r="59" spans="1:11" ht="15" customHeight="1" x14ac:dyDescent="0.25">
      <c r="A59" s="360" t="s">
        <v>56</v>
      </c>
      <c r="B59" s="361"/>
      <c r="C59" s="361"/>
      <c r="D59" s="361"/>
      <c r="E59" s="362"/>
      <c r="F59" s="189">
        <v>637.07000000000005</v>
      </c>
      <c r="G59" s="196">
        <v>677</v>
      </c>
      <c r="H59" s="196">
        <v>677</v>
      </c>
      <c r="I59" s="196">
        <v>677</v>
      </c>
      <c r="J59" s="196">
        <v>677</v>
      </c>
      <c r="K59" s="241"/>
    </row>
    <row r="60" spans="1:11" ht="15" customHeight="1" x14ac:dyDescent="0.25">
      <c r="A60" s="360" t="s">
        <v>79</v>
      </c>
      <c r="B60" s="361"/>
      <c r="C60" s="361"/>
      <c r="D60" s="361"/>
      <c r="E60" s="362"/>
      <c r="F60" s="189">
        <v>11743.68</v>
      </c>
      <c r="G60" s="197">
        <v>6508.19</v>
      </c>
      <c r="H60" s="197">
        <v>6508.19</v>
      </c>
      <c r="I60" s="197">
        <v>6508.19</v>
      </c>
      <c r="J60" s="197">
        <v>6508.19</v>
      </c>
      <c r="K60" s="241"/>
    </row>
    <row r="61" spans="1:11" ht="15" customHeight="1" x14ac:dyDescent="0.25">
      <c r="A61" s="328" t="s">
        <v>23</v>
      </c>
      <c r="B61" s="329"/>
      <c r="C61" s="329"/>
      <c r="D61" s="329"/>
      <c r="E61" s="330"/>
      <c r="F61" s="140">
        <v>0</v>
      </c>
      <c r="G61" s="125">
        <v>26088.09</v>
      </c>
      <c r="H61" s="125">
        <v>24288.09</v>
      </c>
      <c r="I61" s="125">
        <v>24288.09</v>
      </c>
      <c r="J61" s="125">
        <v>24188.09</v>
      </c>
      <c r="K61" s="241"/>
    </row>
    <row r="62" spans="1:11" ht="22.5" customHeight="1" x14ac:dyDescent="0.25">
      <c r="A62" s="363" t="s">
        <v>154</v>
      </c>
      <c r="B62" s="364"/>
      <c r="C62" s="364"/>
      <c r="D62" s="364"/>
      <c r="E62" s="365"/>
      <c r="F62" s="190">
        <f>SUM(F35,F41,F45,F48,F50,F52,F54,F56)</f>
        <v>576779.07000000007</v>
      </c>
      <c r="G62" s="190">
        <f>SUM(G35,G41,G45,G48,G50,G52,G54,G56)</f>
        <v>658468.78</v>
      </c>
      <c r="H62" s="190">
        <f>SUM(H35,H41,H45,H48,H50,H52,H54,H56)</f>
        <v>659299.78</v>
      </c>
      <c r="I62" s="190">
        <f t="shared" ref="I62:J62" si="15">SUM(I35,I41,I45,I48,I50,I52,I54,I56)</f>
        <v>659299.78</v>
      </c>
      <c r="J62" s="190">
        <f t="shared" si="15"/>
        <v>659299.78</v>
      </c>
      <c r="K62" s="241"/>
    </row>
    <row r="63" spans="1:11" ht="15" customHeight="1" x14ac:dyDescent="0.25">
      <c r="A63" s="363" t="s">
        <v>155</v>
      </c>
      <c r="B63" s="364"/>
      <c r="C63" s="364"/>
      <c r="D63" s="364"/>
      <c r="E63" s="365"/>
      <c r="F63" s="190">
        <f>SUM(F40,F49,F61)</f>
        <v>5197.43</v>
      </c>
      <c r="G63" s="190">
        <f>SUM(G40,G49,G61)</f>
        <v>34317.089999999997</v>
      </c>
      <c r="H63" s="190">
        <f>SUM(H40,H49,H61)</f>
        <v>32517.09</v>
      </c>
      <c r="I63" s="190">
        <f t="shared" ref="I63:J63" si="16">SUM(I40,I49,I61)</f>
        <v>32517.09</v>
      </c>
      <c r="J63" s="190">
        <f t="shared" si="16"/>
        <v>32417.09</v>
      </c>
      <c r="K63" s="241"/>
    </row>
    <row r="64" spans="1:11" ht="15" customHeight="1" x14ac:dyDescent="0.25">
      <c r="A64" s="354" t="s">
        <v>58</v>
      </c>
      <c r="B64" s="355"/>
      <c r="C64" s="355"/>
      <c r="D64" s="355"/>
      <c r="E64" s="356"/>
      <c r="F64" s="191">
        <f>SUM(F62,F63)</f>
        <v>581976.50000000012</v>
      </c>
      <c r="G64" s="191">
        <f>SUM(G62,G63)</f>
        <v>692785.87</v>
      </c>
      <c r="H64" s="191">
        <f>SUM(H62,H63)</f>
        <v>691816.87</v>
      </c>
      <c r="I64" s="191">
        <f t="shared" ref="I64:J64" si="17">SUM(I62,I63)</f>
        <v>691816.87</v>
      </c>
      <c r="J64" s="191">
        <f t="shared" si="17"/>
        <v>691716.87</v>
      </c>
      <c r="K64" s="241"/>
    </row>
  </sheetData>
  <mergeCells count="55">
    <mergeCell ref="A64:E64"/>
    <mergeCell ref="A12:E12"/>
    <mergeCell ref="A14:E14"/>
    <mergeCell ref="A55:E55"/>
    <mergeCell ref="A56:E56"/>
    <mergeCell ref="A59:E59"/>
    <mergeCell ref="A60:E60"/>
    <mergeCell ref="A61:E61"/>
    <mergeCell ref="A62:E62"/>
    <mergeCell ref="A63:E63"/>
    <mergeCell ref="A46:E46"/>
    <mergeCell ref="A47:E47"/>
    <mergeCell ref="A48:E48"/>
    <mergeCell ref="A49:E49"/>
    <mergeCell ref="A50:E50"/>
    <mergeCell ref="A52:E52"/>
    <mergeCell ref="A53:E53"/>
    <mergeCell ref="A54:E54"/>
    <mergeCell ref="A57:E57"/>
    <mergeCell ref="A58:E58"/>
    <mergeCell ref="A51:E51"/>
    <mergeCell ref="A43:E43"/>
    <mergeCell ref="A42:E42"/>
    <mergeCell ref="A44:E44"/>
    <mergeCell ref="A45:E45"/>
    <mergeCell ref="A36:E36"/>
    <mergeCell ref="A37:E37"/>
    <mergeCell ref="A38:E38"/>
    <mergeCell ref="A39:E39"/>
    <mergeCell ref="A40:E40"/>
    <mergeCell ref="A41:E41"/>
    <mergeCell ref="A35:E35"/>
    <mergeCell ref="A21:E21"/>
    <mergeCell ref="A22:E22"/>
    <mergeCell ref="A24:E24"/>
    <mergeCell ref="A23:E23"/>
    <mergeCell ref="A25:E25"/>
    <mergeCell ref="A26:E26"/>
    <mergeCell ref="A27:E27"/>
    <mergeCell ref="A28:E28"/>
    <mergeCell ref="A29:E29"/>
    <mergeCell ref="A33:E33"/>
    <mergeCell ref="A34:E34"/>
    <mergeCell ref="A1:K1"/>
    <mergeCell ref="A3:K3"/>
    <mergeCell ref="A5:K5"/>
    <mergeCell ref="A7:K7"/>
    <mergeCell ref="A31:K31"/>
    <mergeCell ref="A18:E18"/>
    <mergeCell ref="A20:E20"/>
    <mergeCell ref="A19:E19"/>
    <mergeCell ref="A17:E17"/>
    <mergeCell ref="A9:E9"/>
    <mergeCell ref="A15:E15"/>
    <mergeCell ref="A16:E1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56"/>
  <sheetViews>
    <sheetView topLeftCell="A31" zoomScaleNormal="100" workbookViewId="0">
      <selection activeCell="J56" sqref="J5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.7109375" customWidth="1"/>
    <col min="4" max="4" width="30" customWidth="1"/>
    <col min="5" max="5" width="0.42578125" customWidth="1"/>
    <col min="6" max="6" width="13" customWidth="1"/>
    <col min="7" max="7" width="13.5703125" customWidth="1"/>
    <col min="8" max="8" width="13.42578125" customWidth="1"/>
    <col min="9" max="9" width="13" customWidth="1"/>
    <col min="10" max="10" width="13.140625" customWidth="1"/>
  </cols>
  <sheetData>
    <row r="1" spans="1:31" ht="42" customHeight="1" x14ac:dyDescent="0.25">
      <c r="A1" s="399" t="s">
        <v>118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31" ht="0.75" customHeight="1" x14ac:dyDescent="0.25">
      <c r="A2" s="4"/>
      <c r="B2" s="4"/>
      <c r="C2" s="4"/>
      <c r="D2" s="4"/>
      <c r="E2" s="4"/>
      <c r="F2" s="4"/>
      <c r="G2" s="4"/>
      <c r="H2" s="5"/>
      <c r="I2" s="5"/>
    </row>
    <row r="3" spans="1:31" ht="18" customHeight="1" x14ac:dyDescent="0.25">
      <c r="A3" s="274" t="s">
        <v>30</v>
      </c>
      <c r="B3" s="274"/>
      <c r="C3" s="274"/>
      <c r="D3" s="274"/>
      <c r="E3" s="274"/>
      <c r="F3" s="274"/>
      <c r="G3" s="274"/>
      <c r="H3" s="274"/>
      <c r="I3" s="274"/>
    </row>
    <row r="4" spans="1:31" ht="18" x14ac:dyDescent="0.25">
      <c r="A4" s="4"/>
      <c r="B4" s="4"/>
      <c r="C4" s="4"/>
      <c r="D4" s="4"/>
      <c r="E4" s="4"/>
      <c r="F4" s="4"/>
      <c r="G4" s="4"/>
      <c r="H4" s="5"/>
      <c r="I4" s="80" t="s">
        <v>70</v>
      </c>
    </row>
    <row r="5" spans="1:31" ht="38.25" x14ac:dyDescent="0.25">
      <c r="A5" s="336" t="s">
        <v>32</v>
      </c>
      <c r="B5" s="337"/>
      <c r="C5" s="338"/>
      <c r="D5" s="19" t="s">
        <v>33</v>
      </c>
      <c r="E5" s="3"/>
      <c r="F5" s="73" t="s">
        <v>120</v>
      </c>
      <c r="G5" s="73" t="s">
        <v>121</v>
      </c>
      <c r="H5" s="73" t="s">
        <v>122</v>
      </c>
      <c r="I5" s="73" t="s">
        <v>130</v>
      </c>
      <c r="J5" s="73" t="s">
        <v>124</v>
      </c>
      <c r="K5" s="123"/>
    </row>
    <row r="6" spans="1:31" ht="25.5" customHeight="1" x14ac:dyDescent="0.25">
      <c r="A6" s="393" t="s">
        <v>65</v>
      </c>
      <c r="B6" s="394"/>
      <c r="C6" s="395"/>
      <c r="D6" s="105" t="s">
        <v>66</v>
      </c>
      <c r="E6" s="162"/>
      <c r="F6" s="162">
        <f>SUM(F7+F10+F21+F38+F45+F49+F53)</f>
        <v>581976.50000000012</v>
      </c>
      <c r="G6" s="150">
        <f>SUM(G7+G10+G21+G38+G45+G49+G53)</f>
        <v>692785.87</v>
      </c>
      <c r="H6" s="150">
        <f t="shared" ref="H6:J6" si="0">SUM(H7+H10+H21+H38+H45+H49+H53)</f>
        <v>691816.87</v>
      </c>
      <c r="I6" s="150">
        <f t="shared" si="0"/>
        <v>691816.87</v>
      </c>
      <c r="J6" s="150">
        <f t="shared" si="0"/>
        <v>691716.87</v>
      </c>
    </row>
    <row r="7" spans="1:31" ht="15" customHeight="1" x14ac:dyDescent="0.25">
      <c r="A7" s="393" t="s">
        <v>67</v>
      </c>
      <c r="B7" s="394"/>
      <c r="C7" s="395"/>
      <c r="D7" s="105" t="s">
        <v>68</v>
      </c>
      <c r="E7" s="162"/>
      <c r="F7" s="162">
        <f t="shared" ref="F7" si="1">F9</f>
        <v>573.36</v>
      </c>
      <c r="G7" s="151">
        <f>G9</f>
        <v>574</v>
      </c>
      <c r="H7" s="151">
        <f t="shared" ref="H7" si="2">H9</f>
        <v>574</v>
      </c>
      <c r="I7" s="151">
        <f>I9</f>
        <v>574</v>
      </c>
      <c r="J7" s="151">
        <f t="shared" ref="J7" si="3">J9</f>
        <v>574</v>
      </c>
    </row>
    <row r="8" spans="1:31" s="148" customFormat="1" ht="15" customHeight="1" x14ac:dyDescent="0.25">
      <c r="A8" s="387" t="s">
        <v>69</v>
      </c>
      <c r="B8" s="388"/>
      <c r="C8" s="389"/>
      <c r="D8" s="101" t="s">
        <v>19</v>
      </c>
      <c r="E8" s="170"/>
      <c r="F8" s="178">
        <f>F9</f>
        <v>573.36</v>
      </c>
      <c r="G8" s="152">
        <v>574</v>
      </c>
      <c r="H8" s="152">
        <v>574</v>
      </c>
      <c r="I8" s="163">
        <v>574</v>
      </c>
      <c r="J8" s="163">
        <v>574</v>
      </c>
    </row>
    <row r="9" spans="1:31" ht="12" customHeight="1" x14ac:dyDescent="0.25">
      <c r="A9" s="390">
        <v>32</v>
      </c>
      <c r="B9" s="391"/>
      <c r="C9" s="392"/>
      <c r="D9" s="75" t="s">
        <v>34</v>
      </c>
      <c r="E9" s="129"/>
      <c r="F9" s="179">
        <v>573.36</v>
      </c>
      <c r="G9" s="153">
        <v>574</v>
      </c>
      <c r="H9" s="153">
        <v>574</v>
      </c>
      <c r="I9" s="164">
        <v>574</v>
      </c>
      <c r="J9" s="164">
        <v>574</v>
      </c>
    </row>
    <row r="10" spans="1:31" s="79" customFormat="1" x14ac:dyDescent="0.25">
      <c r="A10" s="393" t="s">
        <v>90</v>
      </c>
      <c r="B10" s="394"/>
      <c r="C10" s="395"/>
      <c r="D10" s="105" t="s">
        <v>91</v>
      </c>
      <c r="E10" s="177"/>
      <c r="F10" s="177">
        <f>SUM(F11+F13+F15+F17+F19)</f>
        <v>16876.300000000003</v>
      </c>
      <c r="G10" s="177">
        <f>SUM(G11+G13+G15+G17+G19)</f>
        <v>41790.550000000003</v>
      </c>
      <c r="H10" s="154">
        <f t="shared" ref="H10:J10" si="4">SUM(H11+H13+H15+H17+H19)</f>
        <v>41790.550000000003</v>
      </c>
      <c r="I10" s="154">
        <f t="shared" si="4"/>
        <v>41790.550000000003</v>
      </c>
      <c r="J10" s="154">
        <f t="shared" si="4"/>
        <v>41790.550000000003</v>
      </c>
    </row>
    <row r="11" spans="1:31" s="109" customFormat="1" ht="15" customHeight="1" x14ac:dyDescent="0.25">
      <c r="A11" s="387" t="s">
        <v>69</v>
      </c>
      <c r="B11" s="388"/>
      <c r="C11" s="389"/>
      <c r="D11" s="110" t="s">
        <v>19</v>
      </c>
      <c r="E11" s="170"/>
      <c r="F11" s="180">
        <f>F12</f>
        <v>3722.18</v>
      </c>
      <c r="G11" s="155">
        <v>638.54999999999995</v>
      </c>
      <c r="H11" s="155">
        <v>638.54999999999995</v>
      </c>
      <c r="I11" s="155">
        <v>638.54999999999995</v>
      </c>
      <c r="J11" s="155">
        <v>638.54999999999995</v>
      </c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</row>
    <row r="12" spans="1:31" s="79" customFormat="1" ht="15" customHeight="1" x14ac:dyDescent="0.25">
      <c r="A12" s="390">
        <v>32</v>
      </c>
      <c r="B12" s="391"/>
      <c r="C12" s="392"/>
      <c r="D12" s="75" t="s">
        <v>34</v>
      </c>
      <c r="E12" s="129"/>
      <c r="F12" s="181">
        <v>3722.18</v>
      </c>
      <c r="G12" s="156">
        <v>638.54999999999995</v>
      </c>
      <c r="H12" s="156">
        <v>638.54999999999995</v>
      </c>
      <c r="I12" s="156">
        <v>638.54999999999995</v>
      </c>
      <c r="J12" s="156">
        <v>638.54999999999995</v>
      </c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</row>
    <row r="13" spans="1:31" s="109" customFormat="1" ht="15" customHeight="1" x14ac:dyDescent="0.25">
      <c r="A13" s="387" t="s">
        <v>71</v>
      </c>
      <c r="B13" s="388"/>
      <c r="C13" s="389"/>
      <c r="D13" s="108" t="s">
        <v>72</v>
      </c>
      <c r="E13" s="172"/>
      <c r="F13" s="178">
        <f>F14</f>
        <v>3701.34</v>
      </c>
      <c r="G13" s="152">
        <v>7300</v>
      </c>
      <c r="H13" s="152">
        <v>7300</v>
      </c>
      <c r="I13" s="152">
        <v>7300</v>
      </c>
      <c r="J13" s="152">
        <v>7300</v>
      </c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</row>
    <row r="14" spans="1:31" ht="15" customHeight="1" x14ac:dyDescent="0.25">
      <c r="A14" s="97">
        <v>32</v>
      </c>
      <c r="B14" s="98"/>
      <c r="C14" s="99"/>
      <c r="D14" s="75" t="s">
        <v>34</v>
      </c>
      <c r="E14" s="129"/>
      <c r="F14" s="179">
        <v>3701.34</v>
      </c>
      <c r="G14" s="153">
        <v>7300</v>
      </c>
      <c r="H14" s="153">
        <v>7300</v>
      </c>
      <c r="I14" s="153">
        <v>7300</v>
      </c>
      <c r="J14" s="153">
        <v>7300</v>
      </c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</row>
    <row r="15" spans="1:31" ht="15" customHeight="1" x14ac:dyDescent="0.25">
      <c r="A15" s="387" t="s">
        <v>74</v>
      </c>
      <c r="B15" s="388"/>
      <c r="C15" s="389"/>
      <c r="D15" s="102" t="s">
        <v>109</v>
      </c>
      <c r="E15" s="170"/>
      <c r="F15" s="182">
        <f t="shared" ref="F15:F48" si="5">E15/7.5345</f>
        <v>0</v>
      </c>
      <c r="G15" s="158">
        <v>23500</v>
      </c>
      <c r="H15" s="158">
        <v>23500</v>
      </c>
      <c r="I15" s="158">
        <v>23500</v>
      </c>
      <c r="J15" s="158">
        <v>23500</v>
      </c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</row>
    <row r="16" spans="1:31" ht="15" customHeight="1" x14ac:dyDescent="0.25">
      <c r="A16" s="97">
        <v>32</v>
      </c>
      <c r="B16" s="98"/>
      <c r="C16" s="99"/>
      <c r="D16" s="75" t="s">
        <v>34</v>
      </c>
      <c r="E16" s="129"/>
      <c r="F16" s="179">
        <f t="shared" si="5"/>
        <v>0</v>
      </c>
      <c r="G16" s="153">
        <v>23500</v>
      </c>
      <c r="H16" s="153">
        <v>23500</v>
      </c>
      <c r="I16" s="153">
        <v>23500</v>
      </c>
      <c r="J16" s="153">
        <v>23500</v>
      </c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</row>
    <row r="17" spans="1:31" s="109" customFormat="1" ht="25.5" customHeight="1" x14ac:dyDescent="0.25">
      <c r="A17" s="387" t="s">
        <v>92</v>
      </c>
      <c r="B17" s="388"/>
      <c r="C17" s="389"/>
      <c r="D17" s="108" t="s">
        <v>93</v>
      </c>
      <c r="E17" s="173"/>
      <c r="F17" s="180">
        <f>F18</f>
        <v>4921.13</v>
      </c>
      <c r="G17" s="155">
        <v>5309</v>
      </c>
      <c r="H17" s="155">
        <v>5309</v>
      </c>
      <c r="I17" s="155">
        <v>5309</v>
      </c>
      <c r="J17" s="155">
        <v>5309</v>
      </c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</row>
    <row r="18" spans="1:31" ht="15" customHeight="1" x14ac:dyDescent="0.25">
      <c r="A18" s="384">
        <v>32</v>
      </c>
      <c r="B18" s="385"/>
      <c r="C18" s="386"/>
      <c r="D18" s="75" t="s">
        <v>34</v>
      </c>
      <c r="E18" s="171"/>
      <c r="F18" s="181">
        <v>4921.13</v>
      </c>
      <c r="G18" s="156">
        <v>5309</v>
      </c>
      <c r="H18" s="156">
        <v>5309</v>
      </c>
      <c r="I18" s="156">
        <v>5309</v>
      </c>
      <c r="J18" s="156">
        <v>5309</v>
      </c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</row>
    <row r="19" spans="1:31" ht="25.5" x14ac:dyDescent="0.25">
      <c r="A19" s="387" t="s">
        <v>94</v>
      </c>
      <c r="B19" s="388"/>
      <c r="C19" s="389"/>
      <c r="D19" s="108" t="s">
        <v>95</v>
      </c>
      <c r="E19" s="172"/>
      <c r="F19" s="178">
        <f>F20</f>
        <v>4531.6499999999996</v>
      </c>
      <c r="G19" s="152">
        <v>5043</v>
      </c>
      <c r="H19" s="152">
        <v>5043</v>
      </c>
      <c r="I19" s="152">
        <v>5043</v>
      </c>
      <c r="J19" s="152">
        <v>5043</v>
      </c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</row>
    <row r="20" spans="1:31" ht="13.5" customHeight="1" x14ac:dyDescent="0.25">
      <c r="A20" s="384">
        <v>32</v>
      </c>
      <c r="B20" s="385"/>
      <c r="C20" s="386"/>
      <c r="D20" s="75" t="s">
        <v>34</v>
      </c>
      <c r="E20" s="129"/>
      <c r="F20" s="179">
        <v>4531.6499999999996</v>
      </c>
      <c r="G20" s="153">
        <v>5043</v>
      </c>
      <c r="H20" s="153">
        <v>5043</v>
      </c>
      <c r="I20" s="153">
        <v>5043</v>
      </c>
      <c r="J20" s="153">
        <v>5043</v>
      </c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</row>
    <row r="21" spans="1:31" ht="19.5" customHeight="1" x14ac:dyDescent="0.25">
      <c r="A21" s="393" t="s">
        <v>87</v>
      </c>
      <c r="B21" s="394"/>
      <c r="C21" s="395"/>
      <c r="D21" s="105" t="s">
        <v>86</v>
      </c>
      <c r="E21" s="177"/>
      <c r="F21" s="177">
        <f t="shared" ref="F21:J21" si="6">SUM(F22+F26+F28+F34+F36)</f>
        <v>482944.87</v>
      </c>
      <c r="G21" s="154">
        <f t="shared" si="6"/>
        <v>505681.04</v>
      </c>
      <c r="H21" s="154">
        <f t="shared" si="6"/>
        <v>506512.04</v>
      </c>
      <c r="I21" s="154">
        <f t="shared" si="6"/>
        <v>506512.04</v>
      </c>
      <c r="J21" s="154">
        <f t="shared" si="6"/>
        <v>506512.04</v>
      </c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</row>
    <row r="22" spans="1:31" s="109" customFormat="1" ht="15.75" customHeight="1" x14ac:dyDescent="0.25">
      <c r="A22" s="387" t="s">
        <v>88</v>
      </c>
      <c r="B22" s="388"/>
      <c r="C22" s="389"/>
      <c r="D22" s="102" t="s">
        <v>89</v>
      </c>
      <c r="E22" s="172"/>
      <c r="F22" s="178">
        <f>F23</f>
        <v>27048.81</v>
      </c>
      <c r="G22" s="152">
        <f>G23</f>
        <v>27714</v>
      </c>
      <c r="H22" s="152">
        <f>H23</f>
        <v>28545</v>
      </c>
      <c r="I22" s="152">
        <v>28545</v>
      </c>
      <c r="J22" s="152">
        <v>28545</v>
      </c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</row>
    <row r="23" spans="1:31" ht="15" customHeight="1" x14ac:dyDescent="0.25">
      <c r="A23" s="97">
        <v>3</v>
      </c>
      <c r="B23" s="98"/>
      <c r="C23" s="99"/>
      <c r="D23" s="96" t="s">
        <v>21</v>
      </c>
      <c r="E23" s="171"/>
      <c r="F23" s="183">
        <f>SUM(F24+F25)</f>
        <v>27048.81</v>
      </c>
      <c r="G23" s="157">
        <f>SUM(G24+G25)</f>
        <v>27714</v>
      </c>
      <c r="H23" s="157">
        <f>SUM(H24+H25)</f>
        <v>28545</v>
      </c>
      <c r="I23" s="157">
        <v>28545</v>
      </c>
      <c r="J23" s="157">
        <v>28545</v>
      </c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</row>
    <row r="24" spans="1:31" ht="15" customHeight="1" x14ac:dyDescent="0.25">
      <c r="A24" s="97">
        <v>32</v>
      </c>
      <c r="B24" s="98"/>
      <c r="C24" s="99"/>
      <c r="D24" s="75" t="s">
        <v>34</v>
      </c>
      <c r="E24" s="129"/>
      <c r="F24" s="179">
        <v>26411.74</v>
      </c>
      <c r="G24" s="153">
        <v>27037</v>
      </c>
      <c r="H24" s="153">
        <v>27868</v>
      </c>
      <c r="I24" s="153">
        <v>27868</v>
      </c>
      <c r="J24" s="153">
        <v>27868</v>
      </c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</row>
    <row r="25" spans="1:31" x14ac:dyDescent="0.25">
      <c r="A25" s="76">
        <v>34</v>
      </c>
      <c r="B25" s="77"/>
      <c r="C25" s="78"/>
      <c r="D25" s="75" t="s">
        <v>56</v>
      </c>
      <c r="E25" s="129"/>
      <c r="F25" s="179">
        <v>637.07000000000005</v>
      </c>
      <c r="G25" s="153">
        <v>677</v>
      </c>
      <c r="H25" s="153">
        <v>677</v>
      </c>
      <c r="I25" s="164">
        <v>677</v>
      </c>
      <c r="J25" s="164">
        <v>677</v>
      </c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</row>
    <row r="26" spans="1:31" s="109" customFormat="1" ht="15" customHeight="1" x14ac:dyDescent="0.25">
      <c r="A26" s="387" t="s">
        <v>96</v>
      </c>
      <c r="B26" s="388"/>
      <c r="C26" s="389"/>
      <c r="D26" s="102" t="s">
        <v>73</v>
      </c>
      <c r="E26" s="172"/>
      <c r="F26" s="178">
        <f t="shared" si="5"/>
        <v>0</v>
      </c>
      <c r="G26" s="152">
        <v>735</v>
      </c>
      <c r="H26" s="152">
        <v>735</v>
      </c>
      <c r="I26" s="163">
        <v>735</v>
      </c>
      <c r="J26" s="163">
        <v>735</v>
      </c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</row>
    <row r="27" spans="1:31" x14ac:dyDescent="0.25">
      <c r="A27" s="97">
        <v>32</v>
      </c>
      <c r="B27" s="98"/>
      <c r="C27" s="99"/>
      <c r="D27" s="75" t="s">
        <v>34</v>
      </c>
      <c r="E27" s="129"/>
      <c r="F27" s="179">
        <f t="shared" si="5"/>
        <v>0</v>
      </c>
      <c r="G27" s="153">
        <v>735</v>
      </c>
      <c r="H27" s="153">
        <v>735</v>
      </c>
      <c r="I27" s="164">
        <v>735</v>
      </c>
      <c r="J27" s="164">
        <v>735</v>
      </c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pans="1:31" s="109" customFormat="1" ht="15" customHeight="1" x14ac:dyDescent="0.25">
      <c r="A28" s="387" t="s">
        <v>74</v>
      </c>
      <c r="B28" s="388"/>
      <c r="C28" s="389"/>
      <c r="D28" s="102" t="s">
        <v>75</v>
      </c>
      <c r="E28" s="172"/>
      <c r="F28" s="178">
        <f>SUM(F29:F33)</f>
        <v>455869.52</v>
      </c>
      <c r="G28" s="152">
        <f>SUM(G29:G33)</f>
        <v>476608.04</v>
      </c>
      <c r="H28" s="152">
        <f t="shared" ref="H28:J28" si="7">SUM(H29:H33)</f>
        <v>476608.04</v>
      </c>
      <c r="I28" s="152">
        <f t="shared" si="7"/>
        <v>476608.04</v>
      </c>
      <c r="J28" s="152">
        <f t="shared" si="7"/>
        <v>476608.04</v>
      </c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</row>
    <row r="29" spans="1:31" x14ac:dyDescent="0.25">
      <c r="A29" s="76">
        <v>31</v>
      </c>
      <c r="B29" s="77"/>
      <c r="C29" s="78"/>
      <c r="D29" s="75" t="s">
        <v>22</v>
      </c>
      <c r="E29" s="129"/>
      <c r="F29" s="179">
        <v>403222.28</v>
      </c>
      <c r="G29" s="153">
        <v>411629</v>
      </c>
      <c r="H29" s="153">
        <v>411629</v>
      </c>
      <c r="I29" s="153">
        <v>411629</v>
      </c>
      <c r="J29" s="153">
        <v>411629</v>
      </c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spans="1:31" ht="18" customHeight="1" x14ac:dyDescent="0.25">
      <c r="A30" s="103">
        <v>32</v>
      </c>
      <c r="B30" s="98"/>
      <c r="C30" s="99"/>
      <c r="D30" s="75" t="s">
        <v>34</v>
      </c>
      <c r="E30" s="129"/>
      <c r="F30" s="179">
        <v>44596.83</v>
      </c>
      <c r="G30" s="153">
        <v>57513</v>
      </c>
      <c r="H30" s="153">
        <v>57513</v>
      </c>
      <c r="I30" s="153">
        <v>57513</v>
      </c>
      <c r="J30" s="153">
        <v>57513</v>
      </c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</row>
    <row r="31" spans="1:31" ht="15" customHeight="1" x14ac:dyDescent="0.25">
      <c r="A31" s="103">
        <v>34</v>
      </c>
      <c r="B31" s="98"/>
      <c r="C31" s="99"/>
      <c r="D31" s="75" t="s">
        <v>56</v>
      </c>
      <c r="E31" s="129"/>
      <c r="F31" s="179">
        <v>2852.98</v>
      </c>
      <c r="G31" s="153">
        <v>332</v>
      </c>
      <c r="H31" s="153">
        <v>332</v>
      </c>
      <c r="I31" s="153">
        <v>332</v>
      </c>
      <c r="J31" s="153">
        <v>332</v>
      </c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</row>
    <row r="32" spans="1:31" ht="15" customHeight="1" x14ac:dyDescent="0.25">
      <c r="A32" s="396">
        <v>38</v>
      </c>
      <c r="B32" s="397"/>
      <c r="C32" s="398"/>
      <c r="D32" s="75" t="s">
        <v>111</v>
      </c>
      <c r="E32" s="129"/>
      <c r="F32" s="179">
        <f t="shared" si="5"/>
        <v>0</v>
      </c>
      <c r="G32" s="153">
        <v>232.04</v>
      </c>
      <c r="H32" s="153">
        <v>232.04</v>
      </c>
      <c r="I32" s="153">
        <v>232.04</v>
      </c>
      <c r="J32" s="153">
        <v>232.04</v>
      </c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</row>
    <row r="33" spans="1:31" ht="22.5" x14ac:dyDescent="0.25">
      <c r="A33" s="103">
        <v>42</v>
      </c>
      <c r="B33" s="98"/>
      <c r="C33" s="99"/>
      <c r="D33" s="206" t="s">
        <v>46</v>
      </c>
      <c r="E33" s="129"/>
      <c r="F33" s="179">
        <v>5197.43</v>
      </c>
      <c r="G33" s="153">
        <v>6902</v>
      </c>
      <c r="H33" s="153">
        <v>6902</v>
      </c>
      <c r="I33" s="153">
        <v>6902</v>
      </c>
      <c r="J33" s="153">
        <v>6902</v>
      </c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</row>
    <row r="34" spans="1:31" s="109" customFormat="1" ht="23.25" customHeight="1" x14ac:dyDescent="0.25">
      <c r="A34" s="387" t="s">
        <v>97</v>
      </c>
      <c r="B34" s="388"/>
      <c r="C34" s="389"/>
      <c r="D34" s="108" t="s">
        <v>95</v>
      </c>
      <c r="E34" s="165"/>
      <c r="F34" s="184">
        <f>F35</f>
        <v>26.54</v>
      </c>
      <c r="G34" s="165">
        <v>159</v>
      </c>
      <c r="H34" s="166">
        <v>159</v>
      </c>
      <c r="I34" s="165">
        <v>159</v>
      </c>
      <c r="J34" s="165">
        <v>159</v>
      </c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</row>
    <row r="35" spans="1:31" ht="19.5" customHeight="1" x14ac:dyDescent="0.25">
      <c r="A35" s="375">
        <v>32</v>
      </c>
      <c r="B35" s="376"/>
      <c r="C35" s="377"/>
      <c r="D35" s="100" t="s">
        <v>34</v>
      </c>
      <c r="E35" s="174"/>
      <c r="F35" s="185">
        <v>26.54</v>
      </c>
      <c r="G35" s="167">
        <v>159</v>
      </c>
      <c r="H35" s="168">
        <v>159</v>
      </c>
      <c r="I35" s="167">
        <v>159</v>
      </c>
      <c r="J35" s="167">
        <v>159</v>
      </c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</row>
    <row r="36" spans="1:31" s="109" customFormat="1" ht="18" customHeight="1" x14ac:dyDescent="0.25">
      <c r="A36" s="387" t="s">
        <v>76</v>
      </c>
      <c r="B36" s="388"/>
      <c r="C36" s="389"/>
      <c r="D36" s="108" t="s">
        <v>77</v>
      </c>
      <c r="E36" s="173"/>
      <c r="F36" s="180">
        <f t="shared" si="5"/>
        <v>0</v>
      </c>
      <c r="G36" s="155">
        <v>465</v>
      </c>
      <c r="H36" s="155">
        <v>465</v>
      </c>
      <c r="I36" s="155">
        <v>465</v>
      </c>
      <c r="J36" s="155">
        <v>465</v>
      </c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</row>
    <row r="37" spans="1:31" x14ac:dyDescent="0.25">
      <c r="A37" s="103">
        <v>32</v>
      </c>
      <c r="B37" s="104"/>
      <c r="C37" s="75"/>
      <c r="D37" s="75" t="s">
        <v>34</v>
      </c>
      <c r="E37" s="140"/>
      <c r="F37" s="179">
        <f t="shared" si="5"/>
        <v>0</v>
      </c>
      <c r="G37" s="153">
        <v>465</v>
      </c>
      <c r="H37" s="153">
        <v>465</v>
      </c>
      <c r="I37" s="153">
        <v>465</v>
      </c>
      <c r="J37" s="153">
        <v>465</v>
      </c>
    </row>
    <row r="38" spans="1:31" ht="17.25" customHeight="1" x14ac:dyDescent="0.25">
      <c r="A38" s="372" t="s">
        <v>98</v>
      </c>
      <c r="B38" s="373"/>
      <c r="C38" s="374"/>
      <c r="D38" s="105" t="s">
        <v>106</v>
      </c>
      <c r="E38" s="159"/>
      <c r="F38" s="159">
        <f t="shared" ref="F38:J38" si="8">SUM(F39,F42)</f>
        <v>46871.81</v>
      </c>
      <c r="G38" s="151">
        <f t="shared" si="8"/>
        <v>71288</v>
      </c>
      <c r="H38" s="151">
        <f t="shared" si="8"/>
        <v>71288</v>
      </c>
      <c r="I38" s="151">
        <f t="shared" si="8"/>
        <v>71288</v>
      </c>
      <c r="J38" s="151">
        <f t="shared" si="8"/>
        <v>71288</v>
      </c>
    </row>
    <row r="39" spans="1:31" ht="17.25" customHeight="1" x14ac:dyDescent="0.25">
      <c r="A39" s="366" t="s">
        <v>71</v>
      </c>
      <c r="B39" s="367"/>
      <c r="C39" s="368"/>
      <c r="D39" s="108" t="s">
        <v>72</v>
      </c>
      <c r="E39" s="170"/>
      <c r="F39" s="182">
        <f>SUM(F40+F41)</f>
        <v>3900.06</v>
      </c>
      <c r="G39" s="158">
        <f>SUM(G40+G41)</f>
        <v>19032</v>
      </c>
      <c r="H39" s="158">
        <f>SUM(H40+H41)</f>
        <v>19032</v>
      </c>
      <c r="I39" s="158">
        <f t="shared" ref="I39:J39" si="9">SUM(I40+I41)</f>
        <v>19032</v>
      </c>
      <c r="J39" s="158">
        <f t="shared" si="9"/>
        <v>19032</v>
      </c>
    </row>
    <row r="40" spans="1:31" ht="15" customHeight="1" x14ac:dyDescent="0.25">
      <c r="A40" s="103">
        <v>32</v>
      </c>
      <c r="B40" s="104"/>
      <c r="C40" s="75"/>
      <c r="D40" s="75" t="s">
        <v>34</v>
      </c>
      <c r="E40" s="129"/>
      <c r="F40" s="179">
        <v>3900.06</v>
      </c>
      <c r="G40" s="153">
        <v>17705</v>
      </c>
      <c r="H40" s="153">
        <v>17705</v>
      </c>
      <c r="I40" s="153">
        <v>17705</v>
      </c>
      <c r="J40" s="153">
        <v>17705</v>
      </c>
    </row>
    <row r="41" spans="1:31" ht="23.25" customHeight="1" x14ac:dyDescent="0.25">
      <c r="A41" s="76">
        <v>42</v>
      </c>
      <c r="B41" s="77"/>
      <c r="C41" s="78"/>
      <c r="D41" s="206" t="s">
        <v>46</v>
      </c>
      <c r="E41" s="140"/>
      <c r="F41" s="179">
        <f t="shared" si="5"/>
        <v>0</v>
      </c>
      <c r="G41" s="153">
        <v>1327</v>
      </c>
      <c r="H41" s="153">
        <v>1327</v>
      </c>
      <c r="I41" s="153">
        <v>1327</v>
      </c>
      <c r="J41" s="153">
        <v>1327</v>
      </c>
    </row>
    <row r="42" spans="1:31" ht="30" customHeight="1" x14ac:dyDescent="0.25">
      <c r="A42" s="366" t="s">
        <v>97</v>
      </c>
      <c r="B42" s="367"/>
      <c r="C42" s="368"/>
      <c r="D42" s="207" t="s">
        <v>95</v>
      </c>
      <c r="E42" s="170"/>
      <c r="F42" s="182">
        <f>SUM(F43+F44)</f>
        <v>42971.75</v>
      </c>
      <c r="G42" s="158">
        <f>SUM(G43+G44)</f>
        <v>52256</v>
      </c>
      <c r="H42" s="158">
        <f>SUM(H43+H44)</f>
        <v>52256</v>
      </c>
      <c r="I42" s="158">
        <f t="shared" ref="I42:J42" si="10">SUM(I43+I44)</f>
        <v>52256</v>
      </c>
      <c r="J42" s="158">
        <f t="shared" si="10"/>
        <v>52256</v>
      </c>
    </row>
    <row r="43" spans="1:31" ht="15" customHeight="1" x14ac:dyDescent="0.25">
      <c r="A43" s="103">
        <v>31</v>
      </c>
      <c r="B43" s="104"/>
      <c r="C43" s="75"/>
      <c r="D43" s="75" t="s">
        <v>22</v>
      </c>
      <c r="E43" s="129"/>
      <c r="F43" s="179">
        <v>42971.75</v>
      </c>
      <c r="G43" s="153">
        <v>52081</v>
      </c>
      <c r="H43" s="153">
        <v>52081</v>
      </c>
      <c r="I43" s="153">
        <v>52081</v>
      </c>
      <c r="J43" s="153">
        <v>52081</v>
      </c>
    </row>
    <row r="44" spans="1:31" ht="15" customHeight="1" x14ac:dyDescent="0.25">
      <c r="A44" s="375">
        <v>32</v>
      </c>
      <c r="B44" s="376"/>
      <c r="C44" s="377"/>
      <c r="D44" s="100" t="s">
        <v>34</v>
      </c>
      <c r="E44" s="129"/>
      <c r="F44" s="179">
        <f t="shared" si="5"/>
        <v>0</v>
      </c>
      <c r="G44" s="153">
        <v>175</v>
      </c>
      <c r="H44" s="153">
        <v>175</v>
      </c>
      <c r="I44" s="153">
        <v>175</v>
      </c>
      <c r="J44" s="153">
        <v>175</v>
      </c>
    </row>
    <row r="45" spans="1:31" ht="24" customHeight="1" x14ac:dyDescent="0.25">
      <c r="A45" s="378" t="s">
        <v>112</v>
      </c>
      <c r="B45" s="379"/>
      <c r="C45" s="380"/>
      <c r="D45" s="161" t="s">
        <v>113</v>
      </c>
      <c r="E45" s="169"/>
      <c r="F45" s="162">
        <f t="shared" si="5"/>
        <v>0</v>
      </c>
      <c r="G45" s="162">
        <f>G46</f>
        <v>11860</v>
      </c>
      <c r="H45" s="162">
        <f t="shared" ref="H45:J45" si="11">H46</f>
        <v>11860</v>
      </c>
      <c r="I45" s="162">
        <f t="shared" si="11"/>
        <v>11860</v>
      </c>
      <c r="J45" s="162">
        <f t="shared" si="11"/>
        <v>11860</v>
      </c>
    </row>
    <row r="46" spans="1:31" ht="16.5" customHeight="1" x14ac:dyDescent="0.25">
      <c r="A46" s="369" t="s">
        <v>74</v>
      </c>
      <c r="B46" s="370"/>
      <c r="C46" s="371"/>
      <c r="D46" s="102" t="s">
        <v>109</v>
      </c>
      <c r="E46" s="170"/>
      <c r="F46" s="182">
        <f t="shared" si="5"/>
        <v>0</v>
      </c>
      <c r="G46" s="158">
        <f>SUM(G47+G48)</f>
        <v>11860</v>
      </c>
      <c r="H46" s="158">
        <f t="shared" ref="H46:J46" si="12">SUM(H47+H48)</f>
        <v>11860</v>
      </c>
      <c r="I46" s="158">
        <f t="shared" si="12"/>
        <v>11860</v>
      </c>
      <c r="J46" s="158">
        <f t="shared" si="12"/>
        <v>11860</v>
      </c>
    </row>
    <row r="47" spans="1:31" ht="13.5" customHeight="1" x14ac:dyDescent="0.25">
      <c r="A47" s="296">
        <v>31</v>
      </c>
      <c r="B47" s="297"/>
      <c r="C47" s="298"/>
      <c r="D47" s="75" t="s">
        <v>22</v>
      </c>
      <c r="E47" s="129"/>
      <c r="F47" s="179">
        <f t="shared" si="5"/>
        <v>0</v>
      </c>
      <c r="G47" s="153">
        <v>9955</v>
      </c>
      <c r="H47" s="153">
        <v>9955</v>
      </c>
      <c r="I47" s="153">
        <v>9955</v>
      </c>
      <c r="J47" s="153">
        <v>9955</v>
      </c>
    </row>
    <row r="48" spans="1:31" ht="13.5" customHeight="1" x14ac:dyDescent="0.25">
      <c r="A48" s="381">
        <v>32</v>
      </c>
      <c r="B48" s="382"/>
      <c r="C48" s="383"/>
      <c r="D48" s="75" t="s">
        <v>114</v>
      </c>
      <c r="E48" s="129"/>
      <c r="F48" s="179">
        <f t="shared" si="5"/>
        <v>0</v>
      </c>
      <c r="G48" s="153">
        <v>1905</v>
      </c>
      <c r="H48" s="153">
        <v>1905</v>
      </c>
      <c r="I48" s="153">
        <v>1905</v>
      </c>
      <c r="J48" s="153">
        <v>1905</v>
      </c>
    </row>
    <row r="49" spans="1:10" ht="12.75" customHeight="1" x14ac:dyDescent="0.25">
      <c r="A49" s="372" t="s">
        <v>99</v>
      </c>
      <c r="B49" s="373"/>
      <c r="C49" s="374"/>
      <c r="D49" s="105" t="s">
        <v>100</v>
      </c>
      <c r="E49" s="177"/>
      <c r="F49" s="159">
        <f>F50</f>
        <v>11743.68</v>
      </c>
      <c r="G49" s="159">
        <f>G50</f>
        <v>32596.28</v>
      </c>
      <c r="H49" s="159">
        <f t="shared" ref="H49:J49" si="13">H50</f>
        <v>30796.28</v>
      </c>
      <c r="I49" s="159">
        <f t="shared" si="13"/>
        <v>30796.28</v>
      </c>
      <c r="J49" s="159">
        <f t="shared" si="13"/>
        <v>30696.28</v>
      </c>
    </row>
    <row r="50" spans="1:10" ht="12.75" customHeight="1" x14ac:dyDescent="0.25">
      <c r="A50" s="366" t="s">
        <v>88</v>
      </c>
      <c r="B50" s="367"/>
      <c r="C50" s="368"/>
      <c r="D50" s="107" t="s">
        <v>89</v>
      </c>
      <c r="E50" s="170"/>
      <c r="F50" s="182">
        <f>SUM(F51+F52)</f>
        <v>11743.68</v>
      </c>
      <c r="G50" s="158">
        <f>SUM(G51+G52)</f>
        <v>32596.28</v>
      </c>
      <c r="H50" s="158">
        <f t="shared" ref="H50:J50" si="14">SUM(H51+H52)</f>
        <v>30796.28</v>
      </c>
      <c r="I50" s="158">
        <f t="shared" si="14"/>
        <v>30796.28</v>
      </c>
      <c r="J50" s="158">
        <f t="shared" si="14"/>
        <v>30696.28</v>
      </c>
    </row>
    <row r="51" spans="1:10" ht="15" customHeight="1" x14ac:dyDescent="0.25">
      <c r="A51" s="76">
        <v>32</v>
      </c>
      <c r="B51" s="77"/>
      <c r="C51" s="78"/>
      <c r="D51" s="75" t="s">
        <v>101</v>
      </c>
      <c r="E51" s="129"/>
      <c r="F51" s="179">
        <v>11743.68</v>
      </c>
      <c r="G51" s="153">
        <v>6508.19</v>
      </c>
      <c r="H51" s="153">
        <v>6508.19</v>
      </c>
      <c r="I51" s="153">
        <v>6508.19</v>
      </c>
      <c r="J51" s="153">
        <v>6508.19</v>
      </c>
    </row>
    <row r="52" spans="1:10" ht="22.5" x14ac:dyDescent="0.25">
      <c r="A52" s="76">
        <v>42</v>
      </c>
      <c r="B52" s="77"/>
      <c r="C52" s="78"/>
      <c r="D52" s="206" t="s">
        <v>110</v>
      </c>
      <c r="E52" s="129"/>
      <c r="F52" s="179">
        <v>0</v>
      </c>
      <c r="G52" s="153">
        <v>26088.09</v>
      </c>
      <c r="H52" s="153">
        <v>24288.09</v>
      </c>
      <c r="I52" s="153">
        <v>24288.09</v>
      </c>
      <c r="J52" s="153">
        <v>24188.09</v>
      </c>
    </row>
    <row r="53" spans="1:10" x14ac:dyDescent="0.25">
      <c r="A53" s="372" t="s">
        <v>107</v>
      </c>
      <c r="B53" s="373"/>
      <c r="C53" s="374"/>
      <c r="D53" s="106" t="s">
        <v>102</v>
      </c>
      <c r="E53" s="160"/>
      <c r="F53" s="160">
        <f>SUM(F55:F56)</f>
        <v>22966.48</v>
      </c>
      <c r="G53" s="160">
        <f>SUM(G55:G56)</f>
        <v>28996</v>
      </c>
      <c r="H53" s="160">
        <f t="shared" ref="H53:J53" si="15">SUM(H55:H56)</f>
        <v>28996</v>
      </c>
      <c r="I53" s="160">
        <f t="shared" si="15"/>
        <v>28996</v>
      </c>
      <c r="J53" s="160">
        <f t="shared" si="15"/>
        <v>28996</v>
      </c>
    </row>
    <row r="54" spans="1:10" x14ac:dyDescent="0.25">
      <c r="A54" s="366" t="s">
        <v>104</v>
      </c>
      <c r="B54" s="367"/>
      <c r="C54" s="368"/>
      <c r="D54" s="102" t="s">
        <v>105</v>
      </c>
      <c r="E54" s="175"/>
      <c r="F54" s="180">
        <f t="shared" ref="F54:G54" si="16">SUM(F55+F56)</f>
        <v>22966.48</v>
      </c>
      <c r="G54" s="155">
        <f t="shared" si="16"/>
        <v>28996</v>
      </c>
      <c r="H54" s="155">
        <f t="shared" ref="H54" si="17">SUM(H55+H56)</f>
        <v>28996</v>
      </c>
      <c r="I54" s="155">
        <f t="shared" ref="I54" si="18">SUM(I55+I56)</f>
        <v>28996</v>
      </c>
      <c r="J54" s="155">
        <f t="shared" ref="J54" si="19">SUM(J55+J56)</f>
        <v>28996</v>
      </c>
    </row>
    <row r="55" spans="1:10" x14ac:dyDescent="0.25">
      <c r="A55" s="76">
        <v>31</v>
      </c>
      <c r="B55" s="77"/>
      <c r="C55" s="78"/>
      <c r="D55" s="75" t="s">
        <v>22</v>
      </c>
      <c r="E55" s="176"/>
      <c r="F55" s="181">
        <v>20774.86</v>
      </c>
      <c r="G55" s="156">
        <v>25729</v>
      </c>
      <c r="H55" s="156">
        <v>25729</v>
      </c>
      <c r="I55" s="156">
        <v>25729</v>
      </c>
      <c r="J55" s="156">
        <v>25729</v>
      </c>
    </row>
    <row r="56" spans="1:10" x14ac:dyDescent="0.25">
      <c r="A56" s="76">
        <v>32</v>
      </c>
      <c r="B56" s="77"/>
      <c r="C56" s="78"/>
      <c r="D56" s="75" t="s">
        <v>103</v>
      </c>
      <c r="E56" s="129"/>
      <c r="F56" s="179">
        <v>2191.62</v>
      </c>
      <c r="G56" s="153">
        <v>3267</v>
      </c>
      <c r="H56" s="153">
        <v>3267</v>
      </c>
      <c r="I56" s="153">
        <v>3267</v>
      </c>
      <c r="J56" s="153">
        <v>3267</v>
      </c>
    </row>
  </sheetData>
  <mergeCells count="36">
    <mergeCell ref="A8:C8"/>
    <mergeCell ref="A10:C10"/>
    <mergeCell ref="A17:C17"/>
    <mergeCell ref="A12:C12"/>
    <mergeCell ref="A11:C11"/>
    <mergeCell ref="A15:C15"/>
    <mergeCell ref="A6:C6"/>
    <mergeCell ref="A7:C7"/>
    <mergeCell ref="A3:I3"/>
    <mergeCell ref="A5:C5"/>
    <mergeCell ref="A1:J1"/>
    <mergeCell ref="A38:C38"/>
    <mergeCell ref="A18:C18"/>
    <mergeCell ref="A28:C28"/>
    <mergeCell ref="A9:C9"/>
    <mergeCell ref="A13:C13"/>
    <mergeCell ref="A19:C19"/>
    <mergeCell ref="A21:C21"/>
    <mergeCell ref="A26:C26"/>
    <mergeCell ref="A22:C22"/>
    <mergeCell ref="A20:C20"/>
    <mergeCell ref="A34:C34"/>
    <mergeCell ref="A36:C36"/>
    <mergeCell ref="A35:C35"/>
    <mergeCell ref="A32:C32"/>
    <mergeCell ref="A54:C54"/>
    <mergeCell ref="A42:C42"/>
    <mergeCell ref="A39:C39"/>
    <mergeCell ref="A46:C46"/>
    <mergeCell ref="A53:C53"/>
    <mergeCell ref="A50:C50"/>
    <mergeCell ref="A44:C44"/>
    <mergeCell ref="A49:C49"/>
    <mergeCell ref="A45:C45"/>
    <mergeCell ref="A47:C47"/>
    <mergeCell ref="A48:C48"/>
  </mergeCells>
  <pageMargins left="0.7" right="0.7" top="0.75" bottom="0.75" header="0.3" footer="0.3"/>
  <pageSetup paperSize="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SAŽETAK</vt:lpstr>
      <vt:lpstr> Račun prihoda i rashoda</vt:lpstr>
      <vt:lpstr>Rashodi prema funkcijskoj kl</vt:lpstr>
      <vt:lpstr>Račun financiranja</vt:lpstr>
      <vt:lpstr>List1</vt:lpstr>
      <vt:lpstr>Prihodi i rashodi po izvorima</vt:lpstr>
      <vt:lpstr>POSEBNI DIO</vt:lpstr>
      <vt:lpstr>Sheet1</vt:lpstr>
      <vt:lpstr>List3</vt:lpstr>
      <vt:lpstr>List2</vt:lpstr>
      <vt:lpstr>List4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kata karagić</cp:lastModifiedBy>
  <cp:lastPrinted>2023-12-22T06:31:15Z</cp:lastPrinted>
  <dcterms:created xsi:type="dcterms:W3CDTF">2022-08-12T12:51:27Z</dcterms:created>
  <dcterms:modified xsi:type="dcterms:W3CDTF">2023-12-22T06:32:25Z</dcterms:modified>
</cp:coreProperties>
</file>